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19320" windowHeight="9495" tabRatio="877" activeTab="1"/>
  </bookViews>
  <sheets>
    <sheet name="Coverpage" sheetId="1" r:id="rId1"/>
    <sheet name="Contents" sheetId="2" r:id="rId2"/>
    <sheet name="Units, Currency &amp; Symbols Used" sheetId="172" r:id="rId3"/>
    <sheet name="G.1.1." sheetId="3" r:id="rId4"/>
    <sheet name="G.1.2." sheetId="4" r:id="rId5"/>
    <sheet name="G.1.3." sheetId="5" r:id="rId6"/>
    <sheet name="G.1.4." sheetId="6" r:id="rId7"/>
    <sheet name="G.1.5." sheetId="7" r:id="rId8"/>
    <sheet name="G.1.6." sheetId="74" r:id="rId9"/>
    <sheet name="G.1.7." sheetId="9" r:id="rId10"/>
    <sheet name="G.1.8." sheetId="10" r:id="rId11"/>
    <sheet name="G.1.9." sheetId="11" r:id="rId12"/>
    <sheet name="G.1.10." sheetId="12" r:id="rId13"/>
    <sheet name="G.1.11" sheetId="13" r:id="rId14"/>
    <sheet name="G.1.12." sheetId="14" r:id="rId15"/>
    <sheet name="G.1.13." sheetId="15" r:id="rId16"/>
    <sheet name="G.1.14." sheetId="16" r:id="rId17"/>
    <sheet name="G.1.15." sheetId="17" r:id="rId18"/>
    <sheet name="G.1.16." sheetId="18" r:id="rId19"/>
    <sheet name="G.1.17." sheetId="19" r:id="rId20"/>
    <sheet name="G.1.18." sheetId="22" r:id="rId21"/>
    <sheet name="G.1.19." sheetId="20" r:id="rId22"/>
    <sheet name="G.1.20." sheetId="21" r:id="rId23"/>
    <sheet name="G.2.1." sheetId="193" r:id="rId24"/>
    <sheet name="G.2.2." sheetId="194" r:id="rId25"/>
    <sheet name="G.2.3." sheetId="195" r:id="rId26"/>
    <sheet name="G.2.4." sheetId="196" r:id="rId27"/>
    <sheet name="G.2.5." sheetId="197" r:id="rId28"/>
    <sheet name="G.2.6a." sheetId="198" r:id="rId29"/>
    <sheet name="G.2.6b." sheetId="199" r:id="rId30"/>
    <sheet name="G.2.6c." sheetId="200" r:id="rId31"/>
    <sheet name="G.2.6d." sheetId="201" r:id="rId32"/>
    <sheet name="G.2.6e." sheetId="202" r:id="rId33"/>
    <sheet name="G.2.6f." sheetId="203" r:id="rId34"/>
    <sheet name="G.2.6g." sheetId="204" r:id="rId35"/>
    <sheet name="G.2.6h." sheetId="205" r:id="rId36"/>
    <sheet name="G.2.6i." sheetId="206" r:id="rId37"/>
    <sheet name="G.2.6j." sheetId="207" r:id="rId38"/>
    <sheet name="G.2.6k." sheetId="208" r:id="rId39"/>
    <sheet name="G.2.6l." sheetId="209" r:id="rId40"/>
    <sheet name="G.2.6m." sheetId="210" r:id="rId41"/>
    <sheet name="G.2.6n." sheetId="211" r:id="rId42"/>
    <sheet name="G.2.7." sheetId="212" r:id="rId43"/>
    <sheet name="G.2.8." sheetId="213" r:id="rId44"/>
    <sheet name="G.2.9." sheetId="214" r:id="rId45"/>
    <sheet name="G.2.10." sheetId="215" r:id="rId46"/>
    <sheet name="G.3.1." sheetId="101" r:id="rId47"/>
    <sheet name="G.3.2." sheetId="102" r:id="rId48"/>
    <sheet name="G.3.3." sheetId="103" r:id="rId49"/>
    <sheet name="G.3.4." sheetId="104" r:id="rId50"/>
    <sheet name="G.4.1.1." sheetId="119" r:id="rId51"/>
    <sheet name="G.4.1.2." sheetId="179" r:id="rId52"/>
    <sheet name="G.4.1.3." sheetId="178" r:id="rId53"/>
    <sheet name="G.4.1.4." sheetId="177" r:id="rId54"/>
    <sheet name="G.4.1.5." sheetId="176" r:id="rId55"/>
    <sheet name="G.4.1.6." sheetId="175" r:id="rId56"/>
    <sheet name="G.4.1.7." sheetId="174" r:id="rId57"/>
    <sheet name="G.4.1.8." sheetId="173" r:id="rId58"/>
    <sheet name="G.4.1.9." sheetId="121" r:id="rId59"/>
    <sheet name="G.4.1.10." sheetId="120" r:id="rId60"/>
    <sheet name="G.4.1.11." sheetId="122" r:id="rId61"/>
    <sheet name="G.4.1.12." sheetId="123" r:id="rId62"/>
    <sheet name="G.4.1.13." sheetId="124" r:id="rId63"/>
    <sheet name="G.4.1.14." sheetId="125" r:id="rId64"/>
    <sheet name="G.4.2.1." sheetId="180" r:id="rId65"/>
    <sheet name="G.4.2.2." sheetId="181" r:id="rId66"/>
    <sheet name="G.4.2.3." sheetId="182" r:id="rId67"/>
    <sheet name="G.4.2.4" sheetId="183" r:id="rId68"/>
    <sheet name="G.4.2.5." sheetId="184" r:id="rId69"/>
    <sheet name="G.4.3.1." sheetId="185" r:id="rId70"/>
    <sheet name="G.4.3.2." sheetId="186" r:id="rId71"/>
    <sheet name="G.4.3.3_4" sheetId="187" r:id="rId72"/>
    <sheet name="G.4.3.5a." sheetId="188" r:id="rId73"/>
    <sheet name="G.4.3.5b." sheetId="189" r:id="rId74"/>
    <sheet name="G.4.3.6." sheetId="190" r:id="rId75"/>
    <sheet name="G.4.3.7." sheetId="191" r:id="rId76"/>
    <sheet name="G.4.3.8." sheetId="192" r:id="rId77"/>
  </sheets>
  <definedNames>
    <definedName name="OLE_LINK1" localSheetId="1">Contents!#REF!</definedName>
    <definedName name="_xlnm.Print_Area" localSheetId="1">Contents!$A$1:$C$74</definedName>
    <definedName name="_xlnm.Print_Area" localSheetId="3">G.1.1.!$A$1:$M$23</definedName>
    <definedName name="_xlnm.Print_Area" localSheetId="13">G.1.11!$A$1:$I$69</definedName>
    <definedName name="_xlnm.Print_Area" localSheetId="14">G.1.12.!$A$1:$AQ$90</definedName>
    <definedName name="_xlnm.Print_Area" localSheetId="6">G.1.4.!$A$1:$AD$43</definedName>
    <definedName name="_xlnm.Print_Area" localSheetId="7">G.1.5.!$A$1:$S$44</definedName>
    <definedName name="_xlnm.Print_Area" localSheetId="10">G.1.8.!$A$1:$C$146</definedName>
    <definedName name="_xlnm.Print_Area" localSheetId="11">G.1.9.!$A$1:$C$170</definedName>
    <definedName name="_xlnm.Print_Area" localSheetId="45">G.2.10.!$A$1:$F$31</definedName>
    <definedName name="_xlnm.Print_Area" localSheetId="24">G.2.2.!$A$1:$G$52</definedName>
    <definedName name="_xlnm.Print_Area" localSheetId="25">G.2.3.!$A$1:$G$53</definedName>
    <definedName name="_xlnm.Print_Area" localSheetId="43">G.2.8.!$A$1:$H$255</definedName>
    <definedName name="_xlnm.Print_Area" localSheetId="46">G.3.1.!$A$1:$O$25</definedName>
    <definedName name="_xlnm.Print_Area" localSheetId="47">G.3.2.!$A$1:$O$33</definedName>
    <definedName name="_xlnm.Print_Area" localSheetId="48">G.3.3.!$A$1:$O$33</definedName>
    <definedName name="_xlnm.Print_Area" localSheetId="49">G.3.4.!$A$1:$O$33</definedName>
    <definedName name="_xlnm.Print_Area" localSheetId="64">G.4.2.1.!$A$1:$Z$26</definedName>
    <definedName name="_xlnm.Print_Area" localSheetId="65">G.4.2.2.!$A$1:$Z$11</definedName>
    <definedName name="_xlnm.Print_Area" localSheetId="66">G.4.2.3.!$A$1:$Z$12</definedName>
    <definedName name="_xlnm.Print_Area" localSheetId="67">G.4.2.4!$A$1:$Z$12</definedName>
    <definedName name="_xlnm.Print_Area" localSheetId="71">G.4.3.3_4!$A$2:$M$43</definedName>
    <definedName name="_xlnm.Print_Area" localSheetId="72">G.4.3.5a.!$A$2:$E$54</definedName>
    <definedName name="_xlnm.Print_Area" localSheetId="73">G.4.3.5b.!$A$2:$J$112</definedName>
    <definedName name="_xlnm.Print_Titles" localSheetId="1">Contents!$1:$5</definedName>
    <definedName name="_xlnm.Print_Titles" localSheetId="14">G.1.12.!$A:$A,G.1.12.!$1:$6</definedName>
    <definedName name="_xlnm.Print_Titles" localSheetId="19">G.1.17.!$A:$A,G.1.17.!$1:$6</definedName>
    <definedName name="_xlnm.Print_Titles" localSheetId="20">G.1.18.!$1:$7</definedName>
    <definedName name="_xlnm.Print_Titles" localSheetId="10">G.1.8.!$1:$6</definedName>
    <definedName name="_xlnm.Print_Titles" localSheetId="11">G.1.9.!$1:$6</definedName>
    <definedName name="_xlnm.Print_Titles" localSheetId="23">G.2.1.!$A:$A</definedName>
    <definedName name="_xlnm.Print_Titles" localSheetId="26">G.2.4.!$A:$A</definedName>
    <definedName name="_xlnm.Print_Titles" localSheetId="27">G.2.5.!$A:$A</definedName>
    <definedName name="_xlnm.Print_Titles" localSheetId="42">G.2.7.!$A:$A</definedName>
    <definedName name="_xlnm.Print_Titles" localSheetId="43">G.2.8.!$1:$9</definedName>
    <definedName name="_xlnm.Print_Titles" localSheetId="64">G.4.2.1.!$A:$B</definedName>
    <definedName name="Z_DDC1C728_8803_4AB1_AB04_7C3CEEC1F497_.wvu.PrintArea" localSheetId="45" hidden="1">G.2.10.!$A$1:$F$31</definedName>
    <definedName name="Z_DDC1C728_8803_4AB1_AB04_7C3CEEC1F497_.wvu.PrintArea" localSheetId="24" hidden="1">G.2.2.!$A$1:$G$52</definedName>
    <definedName name="Z_DDC1C728_8803_4AB1_AB04_7C3CEEC1F497_.wvu.PrintArea" localSheetId="25" hidden="1">G.2.3.!$A$1:$G$53</definedName>
    <definedName name="Z_DDC1C728_8803_4AB1_AB04_7C3CEEC1F497_.wvu.PrintArea" localSheetId="43" hidden="1">G.2.8.!$A$1:$H$255</definedName>
    <definedName name="Z_DDC1C728_8803_4AB1_AB04_7C3CEEC1F497_.wvu.PrintArea" localSheetId="44" hidden="1">G.2.9.!$A$1:$V$31</definedName>
    <definedName name="Z_DDC1C728_8803_4AB1_AB04_7C3CEEC1F497_.wvu.PrintTitles" localSheetId="23" hidden="1">G.2.1.!$A:$A</definedName>
    <definedName name="Z_DDC1C728_8803_4AB1_AB04_7C3CEEC1F497_.wvu.PrintTitles" localSheetId="26" hidden="1">G.2.4.!$A:$A</definedName>
    <definedName name="Z_DDC1C728_8803_4AB1_AB04_7C3CEEC1F497_.wvu.PrintTitles" localSheetId="27" hidden="1">G.2.5.!$A:$A</definedName>
    <definedName name="Z_DDC1C728_8803_4AB1_AB04_7C3CEEC1F497_.wvu.PrintTitles" localSheetId="42" hidden="1">G.2.7.!$A:$A</definedName>
    <definedName name="Z_DDC1C728_8803_4AB1_AB04_7C3CEEC1F497_.wvu.PrintTitles" localSheetId="43" hidden="1">G.2.8.!$1:$9</definedName>
    <definedName name="Z_DDC1C728_8803_4AB1_AB04_7C3CEEC1F497_.wvu.PrintTitles" localSheetId="44" hidden="1">G.2.9.!$A:$V</definedName>
    <definedName name="Z_E9F6CE80_9145_4CEE_80A2_9254C500C22D_.wvu.PrintArea" localSheetId="45" hidden="1">G.2.10.!$A$1:$F$31</definedName>
    <definedName name="Z_E9F6CE80_9145_4CEE_80A2_9254C500C22D_.wvu.PrintArea" localSheetId="24" hidden="1">G.2.2.!$A$1:$G$52</definedName>
    <definedName name="Z_E9F6CE80_9145_4CEE_80A2_9254C500C22D_.wvu.PrintArea" localSheetId="25" hidden="1">G.2.3.!$A$1:$G$53</definedName>
    <definedName name="Z_E9F6CE80_9145_4CEE_80A2_9254C500C22D_.wvu.PrintArea" localSheetId="43" hidden="1">G.2.8.!$A$1:$H$255</definedName>
    <definedName name="Z_E9F6CE80_9145_4CEE_80A2_9254C500C22D_.wvu.PrintArea" localSheetId="44" hidden="1">G.2.9.!$A$1:$V$31</definedName>
    <definedName name="Z_E9F6CE80_9145_4CEE_80A2_9254C500C22D_.wvu.PrintTitles" localSheetId="23" hidden="1">G.2.1.!$A:$A</definedName>
    <definedName name="Z_E9F6CE80_9145_4CEE_80A2_9254C500C22D_.wvu.PrintTitles" localSheetId="26" hidden="1">G.2.4.!$A:$A</definedName>
    <definedName name="Z_E9F6CE80_9145_4CEE_80A2_9254C500C22D_.wvu.PrintTitles" localSheetId="27" hidden="1">G.2.5.!$A:$A</definedName>
    <definedName name="Z_E9F6CE80_9145_4CEE_80A2_9254C500C22D_.wvu.PrintTitles" localSheetId="42" hidden="1">G.2.7.!$A:$A</definedName>
    <definedName name="Z_E9F6CE80_9145_4CEE_80A2_9254C500C22D_.wvu.PrintTitles" localSheetId="43" hidden="1">G.2.8.!$1:$9</definedName>
    <definedName name="Z_E9F6CE80_9145_4CEE_80A2_9254C500C22D_.wvu.PrintTitles" localSheetId="44" hidden="1">G.2.9.!$A:$V</definedName>
  </definedNames>
  <calcPr calcId="145621"/>
</workbook>
</file>

<file path=xl/calcChain.xml><?xml version="1.0" encoding="utf-8"?>
<calcChain xmlns="http://schemas.openxmlformats.org/spreadsheetml/2006/main">
  <c r="M30" i="197" l="1"/>
  <c r="K30" i="197"/>
  <c r="B29" i="195"/>
  <c r="B28" i="195"/>
  <c r="B21" i="195"/>
  <c r="B20" i="195"/>
  <c r="B19" i="195"/>
  <c r="B15" i="195"/>
  <c r="B14" i="195"/>
  <c r="C12" i="195"/>
  <c r="B12" i="195"/>
  <c r="C11" i="195"/>
  <c r="B11" i="195"/>
  <c r="C10" i="195"/>
  <c r="B10" i="195"/>
  <c r="B9" i="195"/>
  <c r="D8" i="195"/>
  <c r="C8" i="195"/>
  <c r="B8" i="195"/>
  <c r="F9" i="194"/>
  <c r="C9" i="194"/>
  <c r="F8" i="194"/>
  <c r="C8" i="194"/>
  <c r="M33" i="187" l="1"/>
  <c r="M34" i="187" s="1"/>
  <c r="L33" i="187"/>
  <c r="L34" i="187" s="1"/>
  <c r="K33" i="187"/>
  <c r="K34" i="187" s="1"/>
  <c r="J33" i="187"/>
  <c r="I33" i="187"/>
  <c r="M31" i="187"/>
  <c r="L31" i="187"/>
  <c r="K31" i="187"/>
  <c r="J31" i="187"/>
  <c r="J34" i="187" s="1"/>
  <c r="I31" i="187"/>
  <c r="I34" i="187" s="1"/>
  <c r="M13" i="187"/>
  <c r="L13" i="187"/>
  <c r="K13" i="187"/>
  <c r="M12" i="187"/>
  <c r="L12" i="187"/>
  <c r="K12" i="187"/>
  <c r="M10" i="187"/>
  <c r="L10" i="187"/>
  <c r="K10" i="187"/>
  <c r="G8" i="186"/>
  <c r="F8" i="186"/>
  <c r="E8" i="186"/>
  <c r="E8" i="185"/>
  <c r="D8" i="185"/>
  <c r="C8" i="185"/>
  <c r="BG57" i="19" l="1"/>
  <c r="BG56" i="19"/>
  <c r="BG59" i="19" s="1"/>
  <c r="AA42" i="19"/>
  <c r="X42" i="19"/>
  <c r="W43" i="19"/>
  <c r="W42" i="19"/>
  <c r="V42" i="19"/>
  <c r="U42" i="19"/>
  <c r="T42" i="19"/>
  <c r="Q42" i="19"/>
  <c r="P42" i="19"/>
  <c r="O43" i="19"/>
  <c r="O42" i="19"/>
  <c r="BG43" i="19"/>
  <c r="BG60" i="19" s="1"/>
  <c r="BG42" i="19"/>
  <c r="K20" i="101" l="1"/>
  <c r="J20" i="101"/>
  <c r="I20" i="101"/>
  <c r="H20" i="101"/>
  <c r="G20" i="101"/>
  <c r="F20" i="101"/>
  <c r="E20" i="101"/>
  <c r="D20" i="101"/>
  <c r="C20" i="101"/>
  <c r="B20" i="101"/>
  <c r="J20" i="121"/>
  <c r="K20" i="121"/>
  <c r="B20" i="121"/>
  <c r="I19" i="121"/>
  <c r="J19" i="121"/>
  <c r="L19" i="121"/>
  <c r="K19" i="121"/>
  <c r="L14" i="121"/>
  <c r="J14" i="121"/>
  <c r="K14" i="121"/>
  <c r="K15" i="121"/>
  <c r="L15" i="121"/>
  <c r="L11" i="121"/>
  <c r="K11" i="121"/>
  <c r="J11" i="121"/>
  <c r="L15" i="173"/>
  <c r="K15" i="173"/>
  <c r="J11" i="173"/>
  <c r="K11" i="173"/>
  <c r="L11" i="173"/>
  <c r="L19" i="173"/>
  <c r="K19" i="173"/>
  <c r="J19" i="173"/>
  <c r="I19" i="173"/>
  <c r="J15" i="173"/>
  <c r="I11" i="173"/>
  <c r="J19" i="174"/>
  <c r="K19" i="174"/>
  <c r="L19" i="174"/>
  <c r="L15" i="174"/>
  <c r="K15" i="174"/>
  <c r="L14" i="174"/>
  <c r="K14" i="174"/>
  <c r="L11" i="174"/>
  <c r="K11" i="174"/>
  <c r="J11" i="174"/>
  <c r="J19" i="175"/>
  <c r="K19" i="175"/>
  <c r="L19" i="175"/>
  <c r="L15" i="175"/>
  <c r="K15" i="175"/>
  <c r="J15" i="175"/>
  <c r="L14" i="175"/>
  <c r="J14" i="175"/>
  <c r="K14" i="175"/>
  <c r="L11" i="175"/>
  <c r="K11" i="175"/>
  <c r="J11" i="175"/>
  <c r="J15" i="176"/>
  <c r="J11" i="176"/>
  <c r="K11" i="176"/>
  <c r="K15" i="176"/>
  <c r="K19" i="176"/>
  <c r="L19" i="176"/>
  <c r="L14" i="176"/>
  <c r="L15" i="176"/>
  <c r="L11" i="176"/>
  <c r="L19" i="177"/>
  <c r="K19" i="177"/>
  <c r="K15" i="177"/>
  <c r="L15" i="177"/>
  <c r="L14" i="177"/>
  <c r="J14" i="177"/>
  <c r="K14" i="177"/>
  <c r="L11" i="177"/>
  <c r="K11" i="177"/>
  <c r="K11" i="178"/>
  <c r="K15" i="178"/>
  <c r="K19" i="178"/>
  <c r="L19" i="178"/>
  <c r="L15" i="178"/>
  <c r="L14" i="178"/>
  <c r="L11" i="178"/>
  <c r="L19" i="179"/>
  <c r="L15" i="179"/>
  <c r="L14" i="179"/>
  <c r="L11" i="179"/>
  <c r="K11" i="179"/>
  <c r="J11" i="179"/>
  <c r="I11" i="179"/>
  <c r="H11" i="179"/>
  <c r="G11" i="179"/>
  <c r="F11" i="179"/>
  <c r="E11" i="179"/>
  <c r="D11" i="179"/>
  <c r="C11" i="179"/>
  <c r="K19" i="179"/>
  <c r="K15" i="179"/>
  <c r="K19" i="119"/>
  <c r="L19" i="119"/>
  <c r="L11" i="119"/>
  <c r="L14" i="119"/>
  <c r="K14" i="119"/>
  <c r="K11" i="119"/>
  <c r="K20" i="120"/>
  <c r="J20" i="120"/>
  <c r="I20" i="120"/>
  <c r="H20" i="120"/>
  <c r="G20" i="120"/>
  <c r="F20" i="120"/>
  <c r="E20" i="120"/>
  <c r="D20" i="120"/>
  <c r="C20" i="120"/>
  <c r="B20" i="120"/>
  <c r="L15" i="120"/>
  <c r="K15" i="120"/>
  <c r="J15" i="120"/>
  <c r="I15" i="120"/>
  <c r="H15" i="120"/>
  <c r="G15" i="120"/>
  <c r="F15" i="120"/>
  <c r="E15" i="120"/>
  <c r="D15" i="120"/>
  <c r="C15" i="120"/>
  <c r="B15" i="120"/>
  <c r="L14" i="120"/>
  <c r="K14" i="120"/>
  <c r="J14" i="120"/>
  <c r="I14" i="120"/>
  <c r="H14" i="120"/>
  <c r="G14" i="120"/>
  <c r="F14" i="120"/>
  <c r="E14" i="120"/>
  <c r="D14" i="120"/>
  <c r="C14" i="120"/>
  <c r="L11" i="120"/>
  <c r="K11" i="120"/>
  <c r="J11" i="120"/>
  <c r="I11" i="120"/>
  <c r="H11" i="120"/>
  <c r="G11" i="120"/>
  <c r="F11" i="120"/>
  <c r="E11" i="120"/>
  <c r="D11" i="120"/>
  <c r="C11" i="120"/>
  <c r="I20" i="121"/>
  <c r="H20" i="121"/>
  <c r="G20" i="121"/>
  <c r="F20" i="121"/>
  <c r="E20" i="121"/>
  <c r="D20" i="121"/>
  <c r="C20" i="121"/>
  <c r="H19" i="121"/>
  <c r="G19" i="121"/>
  <c r="F19" i="121"/>
  <c r="E19" i="121"/>
  <c r="D19" i="121"/>
  <c r="C19" i="121"/>
  <c r="B19" i="121"/>
  <c r="J15" i="121"/>
  <c r="I15" i="121"/>
  <c r="H15" i="121"/>
  <c r="G15" i="121"/>
  <c r="F15" i="121"/>
  <c r="E15" i="121"/>
  <c r="D15" i="121"/>
  <c r="C15" i="121"/>
  <c r="B15" i="121"/>
  <c r="I14" i="121"/>
  <c r="H14" i="121"/>
  <c r="G14" i="121"/>
  <c r="F14" i="121"/>
  <c r="E14" i="121"/>
  <c r="D14" i="121"/>
  <c r="C14" i="121"/>
  <c r="I11" i="121"/>
  <c r="H11" i="121"/>
  <c r="G11" i="121"/>
  <c r="F11" i="121"/>
  <c r="E11" i="121"/>
  <c r="D11" i="121"/>
  <c r="C11" i="121"/>
  <c r="K20" i="173"/>
  <c r="J20" i="173"/>
  <c r="I20" i="173"/>
  <c r="H20" i="173"/>
  <c r="G20" i="173"/>
  <c r="F20" i="173"/>
  <c r="E20" i="173"/>
  <c r="D20" i="173"/>
  <c r="C20" i="173"/>
  <c r="B20" i="173"/>
  <c r="H19" i="173"/>
  <c r="G19" i="173"/>
  <c r="F19" i="173"/>
  <c r="E19" i="173"/>
  <c r="D19" i="173"/>
  <c r="C19" i="173"/>
  <c r="B19" i="173"/>
  <c r="I15" i="173"/>
  <c r="H15" i="173"/>
  <c r="G15" i="173"/>
  <c r="F15" i="173"/>
  <c r="E15" i="173"/>
  <c r="D15" i="173"/>
  <c r="C15" i="173"/>
  <c r="B15" i="173"/>
  <c r="L14" i="173"/>
  <c r="K14" i="173"/>
  <c r="J14" i="173"/>
  <c r="I14" i="173"/>
  <c r="H14" i="173"/>
  <c r="G14" i="173"/>
  <c r="F14" i="173"/>
  <c r="E14" i="173"/>
  <c r="D14" i="173"/>
  <c r="C14" i="173"/>
  <c r="H11" i="173"/>
  <c r="G11" i="173"/>
  <c r="F11" i="173"/>
  <c r="E11" i="173"/>
  <c r="D11" i="173"/>
  <c r="C11" i="173"/>
  <c r="K20" i="174"/>
  <c r="J20" i="174"/>
  <c r="I20" i="174"/>
  <c r="H20" i="174"/>
  <c r="G20" i="174"/>
  <c r="F20" i="174"/>
  <c r="E20" i="174"/>
  <c r="D20" i="174"/>
  <c r="C20" i="174"/>
  <c r="B20" i="174"/>
  <c r="I19" i="174"/>
  <c r="H19" i="174"/>
  <c r="G19" i="174"/>
  <c r="F19" i="174"/>
  <c r="E19" i="174"/>
  <c r="D19" i="174"/>
  <c r="C19" i="174"/>
  <c r="B19" i="174"/>
  <c r="J15" i="174"/>
  <c r="I15" i="174"/>
  <c r="H15" i="174"/>
  <c r="G15" i="174"/>
  <c r="F15" i="174"/>
  <c r="E15" i="174"/>
  <c r="D15" i="174"/>
  <c r="C15" i="174"/>
  <c r="B15" i="174"/>
  <c r="J14" i="174"/>
  <c r="I14" i="174"/>
  <c r="H14" i="174"/>
  <c r="G14" i="174"/>
  <c r="F14" i="174"/>
  <c r="E14" i="174"/>
  <c r="D14" i="174"/>
  <c r="C14" i="174"/>
  <c r="I11" i="174"/>
  <c r="H11" i="174"/>
  <c r="G11" i="174"/>
  <c r="F11" i="174"/>
  <c r="E11" i="174"/>
  <c r="D11" i="174"/>
  <c r="C11" i="174"/>
  <c r="K20" i="175"/>
  <c r="J20" i="175"/>
  <c r="I20" i="175"/>
  <c r="H20" i="175"/>
  <c r="G20" i="175"/>
  <c r="F20" i="175"/>
  <c r="E20" i="175"/>
  <c r="D20" i="175"/>
  <c r="C20" i="175"/>
  <c r="B20" i="175"/>
  <c r="I19" i="175"/>
  <c r="H19" i="175"/>
  <c r="G19" i="175"/>
  <c r="F19" i="175"/>
  <c r="E19" i="175"/>
  <c r="D19" i="175"/>
  <c r="C19" i="175"/>
  <c r="B19" i="175"/>
  <c r="I15" i="175"/>
  <c r="H15" i="175"/>
  <c r="G15" i="175"/>
  <c r="F15" i="175"/>
  <c r="E15" i="175"/>
  <c r="D15" i="175"/>
  <c r="C15" i="175"/>
  <c r="B15" i="175"/>
  <c r="I14" i="175"/>
  <c r="H14" i="175"/>
  <c r="G14" i="175"/>
  <c r="F14" i="175"/>
  <c r="E14" i="175"/>
  <c r="D14" i="175"/>
  <c r="C14" i="175"/>
  <c r="I11" i="175"/>
  <c r="H11" i="175"/>
  <c r="G11" i="175"/>
  <c r="F11" i="175"/>
  <c r="E11" i="175"/>
  <c r="D11" i="175"/>
  <c r="C11" i="175"/>
  <c r="K20" i="176"/>
  <c r="J20" i="176"/>
  <c r="I20" i="176"/>
  <c r="H20" i="176"/>
  <c r="G20" i="176"/>
  <c r="F20" i="176"/>
  <c r="E20" i="176"/>
  <c r="D20" i="176"/>
  <c r="C20" i="176"/>
  <c r="B20" i="176"/>
  <c r="J19" i="176"/>
  <c r="I19" i="176"/>
  <c r="H19" i="176"/>
  <c r="G19" i="176"/>
  <c r="F19" i="176"/>
  <c r="E19" i="176"/>
  <c r="D19" i="176"/>
  <c r="C19" i="176"/>
  <c r="B19" i="176"/>
  <c r="I15" i="176"/>
  <c r="H15" i="176"/>
  <c r="G15" i="176"/>
  <c r="F15" i="176"/>
  <c r="E15" i="176"/>
  <c r="D15" i="176"/>
  <c r="C15" i="176"/>
  <c r="B15" i="176"/>
  <c r="K14" i="176"/>
  <c r="J14" i="176"/>
  <c r="I14" i="176"/>
  <c r="H14" i="176"/>
  <c r="G14" i="176"/>
  <c r="F14" i="176"/>
  <c r="E14" i="176"/>
  <c r="D14" i="176"/>
  <c r="C14" i="176"/>
  <c r="I11" i="176"/>
  <c r="H11" i="176"/>
  <c r="G11" i="176"/>
  <c r="F11" i="176"/>
  <c r="E11" i="176"/>
  <c r="D11" i="176"/>
  <c r="C11" i="176"/>
  <c r="K20" i="177"/>
  <c r="J20" i="177"/>
  <c r="I20" i="177"/>
  <c r="H20" i="177"/>
  <c r="G20" i="177"/>
  <c r="F20" i="177"/>
  <c r="E20" i="177"/>
  <c r="D20" i="177"/>
  <c r="C20" i="177"/>
  <c r="B20" i="177"/>
  <c r="J19" i="177"/>
  <c r="I19" i="177"/>
  <c r="H19" i="177"/>
  <c r="G19" i="177"/>
  <c r="F19" i="177"/>
  <c r="E19" i="177"/>
  <c r="D19" i="177"/>
  <c r="C19" i="177"/>
  <c r="B19" i="177"/>
  <c r="J15" i="177"/>
  <c r="I15" i="177"/>
  <c r="H15" i="177"/>
  <c r="G15" i="177"/>
  <c r="F15" i="177"/>
  <c r="E15" i="177"/>
  <c r="D15" i="177"/>
  <c r="C15" i="177"/>
  <c r="B15" i="177"/>
  <c r="I14" i="177"/>
  <c r="H14" i="177"/>
  <c r="G14" i="177"/>
  <c r="F14" i="177"/>
  <c r="E14" i="177"/>
  <c r="D14" i="177"/>
  <c r="C14" i="177"/>
  <c r="J11" i="177"/>
  <c r="I11" i="177"/>
  <c r="H11" i="177"/>
  <c r="G11" i="177"/>
  <c r="F11" i="177"/>
  <c r="E11" i="177"/>
  <c r="D11" i="177"/>
  <c r="C11" i="177"/>
  <c r="K20" i="178"/>
  <c r="J20" i="178"/>
  <c r="I20" i="178"/>
  <c r="H20" i="178"/>
  <c r="G20" i="178"/>
  <c r="F20" i="178"/>
  <c r="E20" i="178"/>
  <c r="D20" i="178"/>
  <c r="C20" i="178"/>
  <c r="B20" i="178"/>
  <c r="J19" i="178"/>
  <c r="I19" i="178"/>
  <c r="H19" i="178"/>
  <c r="G19" i="178"/>
  <c r="F19" i="178"/>
  <c r="E19" i="178"/>
  <c r="D19" i="178"/>
  <c r="C19" i="178"/>
  <c r="B19" i="178"/>
  <c r="J15" i="178"/>
  <c r="I15" i="178"/>
  <c r="H15" i="178"/>
  <c r="G15" i="178"/>
  <c r="F15" i="178"/>
  <c r="E15" i="178"/>
  <c r="D15" i="178"/>
  <c r="C15" i="178"/>
  <c r="B15" i="178"/>
  <c r="K14" i="178"/>
  <c r="J14" i="178"/>
  <c r="I14" i="178"/>
  <c r="H14" i="178"/>
  <c r="G14" i="178"/>
  <c r="F14" i="178"/>
  <c r="E14" i="178"/>
  <c r="D14" i="178"/>
  <c r="C14" i="178"/>
  <c r="J11" i="178"/>
  <c r="I11" i="178"/>
  <c r="H11" i="178"/>
  <c r="G11" i="178"/>
  <c r="F11" i="178"/>
  <c r="E11" i="178"/>
  <c r="D11" i="178"/>
  <c r="C11" i="178"/>
  <c r="K20" i="179"/>
  <c r="J20" i="179"/>
  <c r="I20" i="179"/>
  <c r="H20" i="179"/>
  <c r="G20" i="179"/>
  <c r="F20" i="179"/>
  <c r="E20" i="179"/>
  <c r="D20" i="179"/>
  <c r="C20" i="179"/>
  <c r="B20" i="179"/>
  <c r="J19" i="179"/>
  <c r="I19" i="179"/>
  <c r="H19" i="179"/>
  <c r="G19" i="179"/>
  <c r="F19" i="179"/>
  <c r="E19" i="179"/>
  <c r="D19" i="179"/>
  <c r="C19" i="179"/>
  <c r="B19" i="179"/>
  <c r="J15" i="179"/>
  <c r="I15" i="179"/>
  <c r="H15" i="179"/>
  <c r="G15" i="179"/>
  <c r="F15" i="179"/>
  <c r="E15" i="179"/>
  <c r="D15" i="179"/>
  <c r="C15" i="179"/>
  <c r="B15" i="179"/>
  <c r="K14" i="179"/>
  <c r="J14" i="179"/>
  <c r="I14" i="179"/>
  <c r="H14" i="179"/>
  <c r="G14" i="179"/>
  <c r="F14" i="179"/>
  <c r="E14" i="179"/>
  <c r="D14" i="179"/>
  <c r="C14" i="179"/>
  <c r="L15" i="119" l="1"/>
  <c r="K20" i="119"/>
  <c r="J19" i="119"/>
  <c r="K15" i="119"/>
  <c r="F62" i="21"/>
  <c r="E62" i="18"/>
  <c r="E61" i="17"/>
  <c r="C156" i="11"/>
  <c r="B156" i="11"/>
  <c r="C137" i="10"/>
  <c r="B137" i="10"/>
  <c r="Z67" i="9"/>
  <c r="U67" i="9"/>
  <c r="P67" i="9"/>
  <c r="K67" i="9"/>
  <c r="F67" i="9"/>
  <c r="AD39" i="74"/>
  <c r="AD33" i="74"/>
  <c r="AD25" i="74"/>
  <c r="AD20" i="74"/>
  <c r="AD16" i="74"/>
  <c r="AD7" i="74"/>
  <c r="S37" i="7"/>
  <c r="S26" i="7"/>
  <c r="S15" i="7"/>
  <c r="S7" i="7"/>
  <c r="AD39" i="6"/>
  <c r="AD33" i="6"/>
  <c r="AD30" i="6"/>
  <c r="AD25" i="6"/>
  <c r="AD20" i="6"/>
  <c r="AD16" i="6"/>
  <c r="AD13" i="6"/>
  <c r="AD7" i="6"/>
  <c r="AD38" i="6" s="1"/>
  <c r="L27" i="5"/>
  <c r="L20" i="5"/>
  <c r="L17" i="5"/>
  <c r="L14" i="5"/>
  <c r="L8" i="5"/>
  <c r="AD38" i="74" l="1"/>
  <c r="AA67" i="9"/>
  <c r="L7" i="5"/>
  <c r="M14" i="4" l="1"/>
  <c r="F61" i="21" l="1"/>
  <c r="BF57" i="19"/>
  <c r="BF56" i="19"/>
  <c r="BF43" i="19"/>
  <c r="BF60" i="19" s="1"/>
  <c r="BF42" i="19"/>
  <c r="BF59" i="19" s="1"/>
  <c r="E61" i="18"/>
  <c r="E60" i="17"/>
  <c r="M55" i="16"/>
  <c r="M55" i="15"/>
  <c r="AQ87" i="14"/>
  <c r="AQ86" i="14"/>
  <c r="C144" i="11"/>
  <c r="B144" i="11"/>
  <c r="Z66" i="9"/>
  <c r="U66" i="9"/>
  <c r="P66" i="9"/>
  <c r="K66" i="9"/>
  <c r="F66" i="9"/>
  <c r="AC39" i="74"/>
  <c r="AC33" i="74"/>
  <c r="AC30" i="74"/>
  <c r="AC25" i="74"/>
  <c r="AC20" i="74"/>
  <c r="AC16" i="74"/>
  <c r="AC13" i="74"/>
  <c r="AC7" i="74"/>
  <c r="R37" i="7"/>
  <c r="R26" i="7"/>
  <c r="R15" i="7"/>
  <c r="R7" i="7"/>
  <c r="AC39" i="6"/>
  <c r="AC33" i="6"/>
  <c r="AC30" i="6"/>
  <c r="AC25" i="6"/>
  <c r="AC20" i="6"/>
  <c r="AC16" i="6"/>
  <c r="AC13" i="6"/>
  <c r="AC7" i="6"/>
  <c r="K27" i="5"/>
  <c r="K20" i="5"/>
  <c r="K8" i="5"/>
  <c r="AC38" i="74" l="1"/>
  <c r="AA66" i="9"/>
  <c r="AC38" i="6"/>
  <c r="AZ43" i="19"/>
  <c r="BA43" i="19"/>
  <c r="BB43" i="19"/>
  <c r="BC43" i="19"/>
  <c r="BD43" i="19"/>
  <c r="BE43" i="19"/>
  <c r="AY43" i="19"/>
  <c r="AX43" i="19"/>
  <c r="AZ42" i="19"/>
  <c r="BA42" i="19"/>
  <c r="BB42" i="19"/>
  <c r="BC42" i="19"/>
  <c r="BD42" i="19"/>
  <c r="BE42" i="19"/>
  <c r="AX42" i="19"/>
  <c r="AY42" i="19"/>
  <c r="J20" i="119"/>
  <c r="BE57" i="19"/>
  <c r="BE56" i="19"/>
  <c r="C121" i="10"/>
  <c r="B121" i="10"/>
  <c r="C129" i="10"/>
  <c r="B129" i="10"/>
  <c r="I20" i="119"/>
  <c r="I19" i="119"/>
  <c r="J15" i="119"/>
  <c r="I15" i="119"/>
  <c r="J14" i="119"/>
  <c r="I14" i="119"/>
  <c r="J11" i="119"/>
  <c r="I11" i="119"/>
  <c r="H19" i="119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H86" i="14"/>
  <c r="AI86" i="14"/>
  <c r="AJ86" i="14"/>
  <c r="AK86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H87" i="14"/>
  <c r="AI87" i="14"/>
  <c r="AJ87" i="14"/>
  <c r="AK87" i="14"/>
  <c r="F60" i="21"/>
  <c r="BE59" i="19"/>
  <c r="E60" i="18"/>
  <c r="E59" i="17"/>
  <c r="C134" i="11"/>
  <c r="B134" i="11"/>
  <c r="Z65" i="9"/>
  <c r="U65" i="9"/>
  <c r="P65" i="9"/>
  <c r="K65" i="9"/>
  <c r="F65" i="9"/>
  <c r="AB39" i="74"/>
  <c r="AB33" i="74"/>
  <c r="AB30" i="74"/>
  <c r="AB25" i="74"/>
  <c r="AB20" i="74"/>
  <c r="AB16" i="74"/>
  <c r="AB13" i="74"/>
  <c r="AB7" i="74"/>
  <c r="Q37" i="7"/>
  <c r="Q26" i="7"/>
  <c r="Q15" i="7"/>
  <c r="Q7" i="7"/>
  <c r="AB39" i="6"/>
  <c r="AB33" i="6"/>
  <c r="AB30" i="6"/>
  <c r="AB25" i="6"/>
  <c r="AB20" i="6"/>
  <c r="AB16" i="6"/>
  <c r="AB13" i="6"/>
  <c r="AB7" i="6"/>
  <c r="AB38" i="6" s="1"/>
  <c r="J27" i="5"/>
  <c r="J20" i="5"/>
  <c r="J17" i="5"/>
  <c r="J14" i="5"/>
  <c r="J8" i="5"/>
  <c r="Y43" i="19"/>
  <c r="H43" i="19"/>
  <c r="G43" i="19"/>
  <c r="G60" i="19" s="1"/>
  <c r="F43" i="19"/>
  <c r="E43" i="19"/>
  <c r="D43" i="19"/>
  <c r="C43" i="19"/>
  <c r="B43" i="19"/>
  <c r="H42" i="19"/>
  <c r="H59" i="19"/>
  <c r="G42" i="19"/>
  <c r="F42" i="19"/>
  <c r="F59" i="19" s="1"/>
  <c r="E42" i="19"/>
  <c r="D42" i="19"/>
  <c r="D59" i="19" s="1"/>
  <c r="C42" i="19"/>
  <c r="B42" i="19"/>
  <c r="B59" i="19" s="1"/>
  <c r="I43" i="19"/>
  <c r="I42" i="19"/>
  <c r="J43" i="19"/>
  <c r="J42" i="19"/>
  <c r="J59" i="19" s="1"/>
  <c r="F60" i="19"/>
  <c r="E60" i="19"/>
  <c r="D60" i="19"/>
  <c r="C60" i="19"/>
  <c r="B60" i="19"/>
  <c r="E86" i="14"/>
  <c r="I87" i="14"/>
  <c r="I86" i="14"/>
  <c r="H87" i="14"/>
  <c r="H86" i="14"/>
  <c r="G86" i="14"/>
  <c r="E87" i="14"/>
  <c r="F87" i="14"/>
  <c r="F86" i="14"/>
  <c r="C39" i="11"/>
  <c r="B39" i="11"/>
  <c r="B29" i="11"/>
  <c r="C29" i="11"/>
  <c r="C113" i="10"/>
  <c r="B113" i="10"/>
  <c r="C106" i="10"/>
  <c r="B106" i="10"/>
  <c r="C59" i="19"/>
  <c r="AA58" i="9"/>
  <c r="AA59" i="9"/>
  <c r="AA60" i="9"/>
  <c r="AA7" i="74"/>
  <c r="H20" i="119"/>
  <c r="G20" i="119"/>
  <c r="F20" i="119"/>
  <c r="E20" i="119"/>
  <c r="D20" i="119"/>
  <c r="C20" i="119"/>
  <c r="B20" i="119"/>
  <c r="G19" i="119"/>
  <c r="F19" i="119"/>
  <c r="E19" i="119"/>
  <c r="D19" i="119"/>
  <c r="C19" i="119"/>
  <c r="B19" i="119"/>
  <c r="H15" i="119"/>
  <c r="G15" i="119"/>
  <c r="F15" i="119"/>
  <c r="E15" i="119"/>
  <c r="D15" i="119"/>
  <c r="C15" i="119"/>
  <c r="B15" i="119"/>
  <c r="H14" i="119"/>
  <c r="G14" i="119"/>
  <c r="F14" i="119"/>
  <c r="E14" i="119"/>
  <c r="D14" i="119"/>
  <c r="C14" i="119"/>
  <c r="H11" i="119"/>
  <c r="G11" i="119"/>
  <c r="F11" i="119"/>
  <c r="E11" i="119"/>
  <c r="D11" i="119"/>
  <c r="C11" i="119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8" i="21"/>
  <c r="F96" i="22"/>
  <c r="E96" i="22"/>
  <c r="F61" i="22"/>
  <c r="E61" i="22"/>
  <c r="AT60" i="19"/>
  <c r="AS60" i="19"/>
  <c r="AR60" i="19"/>
  <c r="AP60" i="19"/>
  <c r="AO60" i="19"/>
  <c r="AJ60" i="19"/>
  <c r="J60" i="19"/>
  <c r="I60" i="19"/>
  <c r="H60" i="19"/>
  <c r="AT59" i="19"/>
  <c r="AS59" i="19"/>
  <c r="AR59" i="19"/>
  <c r="AP59" i="19"/>
  <c r="AO59" i="19"/>
  <c r="AJ59" i="19"/>
  <c r="I59" i="19"/>
  <c r="G59" i="19"/>
  <c r="E59" i="19"/>
  <c r="BD57" i="19"/>
  <c r="BC57" i="19"/>
  <c r="BB57" i="19"/>
  <c r="BA57" i="19"/>
  <c r="AZ57" i="19"/>
  <c r="AY57" i="19"/>
  <c r="AX57" i="19"/>
  <c r="AW57" i="19"/>
  <c r="AV57" i="19"/>
  <c r="AQ57" i="19"/>
  <c r="AN57" i="19"/>
  <c r="AM57" i="19"/>
  <c r="AL57" i="19"/>
  <c r="AK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K57" i="19"/>
  <c r="BD56" i="19"/>
  <c r="BC56" i="19"/>
  <c r="BB56" i="19"/>
  <c r="BA56" i="19"/>
  <c r="AZ56" i="19"/>
  <c r="AY56" i="19"/>
  <c r="AX56" i="19"/>
  <c r="AW56" i="19"/>
  <c r="AV56" i="19"/>
  <c r="AQ56" i="19"/>
  <c r="AN56" i="19"/>
  <c r="AM56" i="19"/>
  <c r="AL56" i="19"/>
  <c r="AK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X59" i="19" s="1"/>
  <c r="W56" i="19"/>
  <c r="V56" i="19"/>
  <c r="V59" i="19" s="1"/>
  <c r="U56" i="19"/>
  <c r="T56" i="19"/>
  <c r="S56" i="19"/>
  <c r="R56" i="19"/>
  <c r="Q56" i="19"/>
  <c r="K56" i="19"/>
  <c r="BD60" i="19"/>
  <c r="BC60" i="19"/>
  <c r="BB60" i="19"/>
  <c r="BA60" i="19"/>
  <c r="AZ60" i="19"/>
  <c r="AY60" i="19"/>
  <c r="AX60" i="19"/>
  <c r="AW43" i="19"/>
  <c r="AW60" i="19" s="1"/>
  <c r="AV43" i="19"/>
  <c r="AV60" i="19" s="1"/>
  <c r="AQ43" i="19"/>
  <c r="AQ60" i="19" s="1"/>
  <c r="AN43" i="19"/>
  <c r="AN60" i="19" s="1"/>
  <c r="AM43" i="19"/>
  <c r="AM60" i="19" s="1"/>
  <c r="AL43" i="19"/>
  <c r="AL60" i="19" s="1"/>
  <c r="AK43" i="19"/>
  <c r="AK60" i="19" s="1"/>
  <c r="AI43" i="19"/>
  <c r="AI60" i="19" s="1"/>
  <c r="AH43" i="19"/>
  <c r="AH60" i="19" s="1"/>
  <c r="AG43" i="19"/>
  <c r="AG60" i="19" s="1"/>
  <c r="AF43" i="19"/>
  <c r="AF60" i="19" s="1"/>
  <c r="AE43" i="19"/>
  <c r="AE60" i="19" s="1"/>
  <c r="AD43" i="19"/>
  <c r="AD60" i="19" s="1"/>
  <c r="AC43" i="19"/>
  <c r="AC60" i="19" s="1"/>
  <c r="AB43" i="19"/>
  <c r="AB60" i="19" s="1"/>
  <c r="AA43" i="19"/>
  <c r="AA60" i="19" s="1"/>
  <c r="Z43" i="19"/>
  <c r="Z60" i="19" s="1"/>
  <c r="Y60" i="19"/>
  <c r="X43" i="19"/>
  <c r="X60" i="19" s="1"/>
  <c r="W60" i="19"/>
  <c r="V43" i="19"/>
  <c r="V60" i="19"/>
  <c r="U43" i="19"/>
  <c r="U60" i="19"/>
  <c r="T43" i="19"/>
  <c r="T60" i="19"/>
  <c r="S43" i="19"/>
  <c r="S60" i="19" s="1"/>
  <c r="R43" i="19"/>
  <c r="R60" i="19" s="1"/>
  <c r="Q43" i="19"/>
  <c r="Q60" i="19" s="1"/>
  <c r="P43" i="19"/>
  <c r="P60" i="19" s="1"/>
  <c r="O60" i="19"/>
  <c r="N43" i="19"/>
  <c r="N60" i="19"/>
  <c r="M43" i="19"/>
  <c r="M60" i="19"/>
  <c r="L43" i="19"/>
  <c r="L60" i="19"/>
  <c r="K43" i="19"/>
  <c r="K60" i="19" s="1"/>
  <c r="BC59" i="19"/>
  <c r="BA59" i="19"/>
  <c r="AX59" i="19"/>
  <c r="AW42" i="19"/>
  <c r="AW59" i="19"/>
  <c r="AV42" i="19"/>
  <c r="AV59" i="19"/>
  <c r="AQ42" i="19"/>
  <c r="AQ59" i="19" s="1"/>
  <c r="AN42" i="19"/>
  <c r="AN59" i="19" s="1"/>
  <c r="AM42" i="19"/>
  <c r="AM59" i="19" s="1"/>
  <c r="AL42" i="19"/>
  <c r="AL59" i="19" s="1"/>
  <c r="AK42" i="19"/>
  <c r="AK59" i="19" s="1"/>
  <c r="AI42" i="19"/>
  <c r="AI59" i="19" s="1"/>
  <c r="AH42" i="19"/>
  <c r="AH59" i="19" s="1"/>
  <c r="AG42" i="19"/>
  <c r="AG59" i="19" s="1"/>
  <c r="AF42" i="19"/>
  <c r="AF59" i="19" s="1"/>
  <c r="AE42" i="19"/>
  <c r="AE59" i="19" s="1"/>
  <c r="AD42" i="19"/>
  <c r="AD59" i="19" s="1"/>
  <c r="AC42" i="19"/>
  <c r="AC59" i="19" s="1"/>
  <c r="AB42" i="19"/>
  <c r="AB59" i="19" s="1"/>
  <c r="AA59" i="19"/>
  <c r="Z42" i="19"/>
  <c r="Z59" i="19"/>
  <c r="Y42" i="19"/>
  <c r="Y59" i="19"/>
  <c r="W59" i="19"/>
  <c r="U59" i="19"/>
  <c r="T59" i="19"/>
  <c r="S42" i="19"/>
  <c r="S59" i="19" s="1"/>
  <c r="R42" i="19"/>
  <c r="R59" i="19" s="1"/>
  <c r="Q59" i="19"/>
  <c r="P59" i="19"/>
  <c r="O59" i="19"/>
  <c r="N42" i="19"/>
  <c r="N59" i="19"/>
  <c r="M42" i="19"/>
  <c r="M59" i="19"/>
  <c r="L42" i="19"/>
  <c r="L59" i="19"/>
  <c r="K42" i="19"/>
  <c r="K59" i="19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M7" i="16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AP87" i="14"/>
  <c r="AO87" i="14"/>
  <c r="AN87" i="14"/>
  <c r="AM87" i="14"/>
  <c r="AL87" i="14"/>
  <c r="G87" i="14"/>
  <c r="D87" i="14"/>
  <c r="C87" i="14"/>
  <c r="AP86" i="14"/>
  <c r="AO86" i="14"/>
  <c r="AN86" i="14"/>
  <c r="AM86" i="14"/>
  <c r="AL86" i="14"/>
  <c r="D86" i="14"/>
  <c r="C86" i="14"/>
  <c r="C125" i="11"/>
  <c r="B125" i="11"/>
  <c r="C116" i="11"/>
  <c r="B116" i="11"/>
  <c r="C88" i="11"/>
  <c r="B88" i="11"/>
  <c r="C78" i="11"/>
  <c r="B78" i="11"/>
  <c r="C68" i="11"/>
  <c r="B68" i="11"/>
  <c r="C58" i="11"/>
  <c r="B58" i="11"/>
  <c r="C49" i="11"/>
  <c r="B49" i="11"/>
  <c r="C19" i="11"/>
  <c r="B19" i="11"/>
  <c r="C8" i="11"/>
  <c r="B8" i="11"/>
  <c r="C73" i="10"/>
  <c r="B73" i="10"/>
  <c r="C65" i="10"/>
  <c r="B65" i="10"/>
  <c r="C57" i="10"/>
  <c r="B57" i="10"/>
  <c r="C47" i="10"/>
  <c r="B47" i="10"/>
  <c r="C37" i="10"/>
  <c r="B37" i="10"/>
  <c r="C28" i="10"/>
  <c r="B28" i="10"/>
  <c r="Z64" i="9"/>
  <c r="U64" i="9"/>
  <c r="P64" i="9"/>
  <c r="K64" i="9"/>
  <c r="F64" i="9"/>
  <c r="Z63" i="9"/>
  <c r="U63" i="9"/>
  <c r="P63" i="9"/>
  <c r="K63" i="9"/>
  <c r="F63" i="9"/>
  <c r="Z62" i="9"/>
  <c r="U62" i="9"/>
  <c r="P62" i="9"/>
  <c r="K62" i="9"/>
  <c r="F62" i="9"/>
  <c r="Z61" i="9"/>
  <c r="U61" i="9"/>
  <c r="P61" i="9"/>
  <c r="K61" i="9"/>
  <c r="F61" i="9"/>
  <c r="AA39" i="74"/>
  <c r="Z39" i="74"/>
  <c r="Y39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F39" i="74"/>
  <c r="E39" i="74"/>
  <c r="D39" i="74"/>
  <c r="C39" i="74"/>
  <c r="B39" i="74"/>
  <c r="AA33" i="74"/>
  <c r="Z33" i="74"/>
  <c r="Y33" i="74"/>
  <c r="X33" i="74"/>
  <c r="AA30" i="74"/>
  <c r="Z30" i="74"/>
  <c r="Y30" i="74"/>
  <c r="X30" i="74"/>
  <c r="AA25" i="74"/>
  <c r="Z25" i="74"/>
  <c r="Y25" i="74"/>
  <c r="X25" i="74"/>
  <c r="AA20" i="74"/>
  <c r="Z20" i="74"/>
  <c r="Y20" i="74"/>
  <c r="X20" i="74"/>
  <c r="AA16" i="74"/>
  <c r="Z16" i="74"/>
  <c r="Y16" i="74"/>
  <c r="X16" i="74"/>
  <c r="AA13" i="74"/>
  <c r="Z13" i="74"/>
  <c r="Y13" i="74"/>
  <c r="X13" i="74"/>
  <c r="Z7" i="74"/>
  <c r="Y7" i="74"/>
  <c r="X7" i="74"/>
  <c r="P37" i="7"/>
  <c r="O37" i="7"/>
  <c r="N37" i="7"/>
  <c r="M37" i="7"/>
  <c r="L37" i="7"/>
  <c r="K37" i="7"/>
  <c r="J37" i="7"/>
  <c r="I37" i="7"/>
  <c r="H37" i="7"/>
  <c r="F37" i="7"/>
  <c r="E37" i="7"/>
  <c r="D37" i="7"/>
  <c r="C37" i="7"/>
  <c r="B37" i="7"/>
  <c r="P26" i="7"/>
  <c r="O26" i="7"/>
  <c r="N26" i="7"/>
  <c r="M26" i="7"/>
  <c r="L26" i="7"/>
  <c r="K26" i="7"/>
  <c r="J26" i="7"/>
  <c r="I26" i="7"/>
  <c r="H26" i="7"/>
  <c r="F26" i="7"/>
  <c r="E26" i="7"/>
  <c r="D26" i="7"/>
  <c r="C26" i="7"/>
  <c r="B26" i="7"/>
  <c r="P15" i="7"/>
  <c r="O15" i="7"/>
  <c r="N15" i="7"/>
  <c r="M15" i="7"/>
  <c r="L15" i="7"/>
  <c r="K15" i="7"/>
  <c r="J15" i="7"/>
  <c r="I15" i="7"/>
  <c r="H15" i="7"/>
  <c r="F15" i="7"/>
  <c r="E15" i="7"/>
  <c r="D15" i="7"/>
  <c r="C15" i="7"/>
  <c r="B15" i="7"/>
  <c r="P7" i="7"/>
  <c r="O7" i="7"/>
  <c r="N7" i="7"/>
  <c r="M7" i="7"/>
  <c r="L7" i="7"/>
  <c r="K7" i="7"/>
  <c r="J7" i="7"/>
  <c r="I7" i="7"/>
  <c r="H7" i="7"/>
  <c r="F7" i="7"/>
  <c r="E7" i="7"/>
  <c r="D7" i="7"/>
  <c r="C7" i="7"/>
  <c r="B7" i="7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A7" i="6"/>
  <c r="AA38" i="6" s="1"/>
  <c r="Z7" i="6"/>
  <c r="Z38" i="6" s="1"/>
  <c r="Y7" i="6"/>
  <c r="Y38" i="6" s="1"/>
  <c r="X7" i="6"/>
  <c r="X38" i="6" s="1"/>
  <c r="W7" i="6"/>
  <c r="W38" i="6" s="1"/>
  <c r="V7" i="6"/>
  <c r="V38" i="6" s="1"/>
  <c r="U7" i="6"/>
  <c r="U38" i="6" s="1"/>
  <c r="T7" i="6"/>
  <c r="T38" i="6" s="1"/>
  <c r="S7" i="6"/>
  <c r="S38" i="6" s="1"/>
  <c r="R7" i="6"/>
  <c r="R38" i="6" s="1"/>
  <c r="Q7" i="6"/>
  <c r="Q38" i="6" s="1"/>
  <c r="P7" i="6"/>
  <c r="P38" i="6" s="1"/>
  <c r="O7" i="6"/>
  <c r="O38" i="6" s="1"/>
  <c r="N7" i="6"/>
  <c r="N38" i="6" s="1"/>
  <c r="M7" i="6"/>
  <c r="M38" i="6" s="1"/>
  <c r="L7" i="6"/>
  <c r="L38" i="6" s="1"/>
  <c r="K7" i="6"/>
  <c r="K38" i="6" s="1"/>
  <c r="J7" i="6"/>
  <c r="J38" i="6" s="1"/>
  <c r="I7" i="6"/>
  <c r="I38" i="6" s="1"/>
  <c r="H7" i="6"/>
  <c r="H38" i="6" s="1"/>
  <c r="G7" i="6"/>
  <c r="G38" i="6" s="1"/>
  <c r="F7" i="6"/>
  <c r="F38" i="6" s="1"/>
  <c r="E7" i="6"/>
  <c r="E38" i="6" s="1"/>
  <c r="D7" i="6"/>
  <c r="D38" i="6" s="1"/>
  <c r="C7" i="6"/>
  <c r="C38" i="6" s="1"/>
  <c r="B7" i="6"/>
  <c r="B38" i="6" s="1"/>
  <c r="I27" i="5"/>
  <c r="H27" i="5"/>
  <c r="G27" i="5"/>
  <c r="F27" i="5"/>
  <c r="E27" i="5"/>
  <c r="D27" i="5"/>
  <c r="C27" i="5"/>
  <c r="I20" i="5"/>
  <c r="H20" i="5"/>
  <c r="G20" i="5"/>
  <c r="F20" i="5"/>
  <c r="E20" i="5"/>
  <c r="D20" i="5"/>
  <c r="C20" i="5"/>
  <c r="I17" i="5"/>
  <c r="H17" i="5"/>
  <c r="G17" i="5"/>
  <c r="F17" i="5"/>
  <c r="E17" i="5"/>
  <c r="D17" i="5"/>
  <c r="C17" i="5"/>
  <c r="I14" i="5"/>
  <c r="H14" i="5"/>
  <c r="G14" i="5"/>
  <c r="F14" i="5"/>
  <c r="E14" i="5"/>
  <c r="D14" i="5"/>
  <c r="C14" i="5"/>
  <c r="I8" i="5"/>
  <c r="H8" i="5"/>
  <c r="G8" i="5"/>
  <c r="F8" i="5"/>
  <c r="E8" i="5"/>
  <c r="D8" i="5"/>
  <c r="C8" i="5"/>
  <c r="Z38" i="74"/>
  <c r="AA61" i="9"/>
  <c r="AA64" i="9"/>
  <c r="Y38" i="74"/>
  <c r="AA38" i="74"/>
  <c r="AY59" i="19"/>
  <c r="X38" i="74" l="1"/>
  <c r="AA62" i="9"/>
  <c r="AA63" i="9"/>
  <c r="BD59" i="19"/>
  <c r="BB59" i="19"/>
  <c r="AZ59" i="19"/>
  <c r="AB38" i="74"/>
  <c r="AA65" i="9"/>
  <c r="BE60" i="19"/>
</calcChain>
</file>

<file path=xl/sharedStrings.xml><?xml version="1.0" encoding="utf-8"?>
<sst xmlns="http://schemas.openxmlformats.org/spreadsheetml/2006/main" count="4432" uniqueCount="1373">
  <si>
    <t>EDUCATION, HEALTH, OTHER SOCIAL</t>
  </si>
  <si>
    <t>AND PERSONAL SERVICE ACTIVITIES</t>
  </si>
  <si>
    <t xml:space="preserve">(NACE Rev. 2: Section I)                         </t>
  </si>
  <si>
    <t xml:space="preserve">       2012</t>
  </si>
  <si>
    <t xml:space="preserve">       2013</t>
  </si>
  <si>
    <t xml:space="preserve"> EMPLOYMENT AND EARNINGS</t>
  </si>
  <si>
    <t>Code
NACE
Rev. 2</t>
  </si>
  <si>
    <t>I</t>
  </si>
  <si>
    <t>J</t>
  </si>
  <si>
    <t>INFORMATION AND COMMUNICATION</t>
  </si>
  <si>
    <t>L</t>
  </si>
  <si>
    <t>M</t>
  </si>
  <si>
    <t xml:space="preserve">PROFESSIONAL, SCIENTIFIC AND TECHNICAL ACTIVITIES </t>
  </si>
  <si>
    <t>N</t>
  </si>
  <si>
    <t>ADMINISTRATIVE AND SUPPORT SERVICE ACTIVITIES</t>
  </si>
  <si>
    <t>P</t>
  </si>
  <si>
    <t>EDUCATION</t>
  </si>
  <si>
    <t>Q</t>
  </si>
  <si>
    <t>HUMAN HEALTH AND SOCIAL WORK ACTIVITIES</t>
  </si>
  <si>
    <t>R</t>
  </si>
  <si>
    <t>ARTS, ENTERTAINMENT AND RECREATION</t>
  </si>
  <si>
    <t>S</t>
  </si>
  <si>
    <t>OTHER SERVICE ACTIVITIES</t>
  </si>
  <si>
    <t>T97</t>
  </si>
  <si>
    <t xml:space="preserve">ACTIVITIES OF HOUSEHOLDS AS EMPLOYERS OF DOMESTIC PERSONNEL   </t>
  </si>
  <si>
    <t>PROFESSIONAL, SCIENTIFIC AND TECHNICAL ACTIVITIES</t>
  </si>
  <si>
    <t xml:space="preserve">ACTIVITIES OF HOUSEHOLDS AS EMPLOYERS OF DOMESTIC PERSONNEL </t>
  </si>
  <si>
    <t>(€mn)</t>
  </si>
  <si>
    <t>STATISTICAL SERVICE OF CYPRUS</t>
  </si>
  <si>
    <t>STATISTICAL ABSTRACT</t>
  </si>
  <si>
    <t>G. SERVICES</t>
  </si>
  <si>
    <t>Quotations are permitted on the condition that the source is stated.</t>
  </si>
  <si>
    <t>CONTENTS</t>
  </si>
  <si>
    <t>G.1. TRANSPORT AND STORAGE</t>
  </si>
  <si>
    <t>1.</t>
  </si>
  <si>
    <t>2.</t>
  </si>
  <si>
    <t>3.</t>
  </si>
  <si>
    <t>4.</t>
  </si>
  <si>
    <t>TRANSPORT AND STORAGE</t>
  </si>
  <si>
    <t xml:space="preserve">(NACE Rev. 2: Section H)                         </t>
  </si>
  <si>
    <t>2005</t>
  </si>
  <si>
    <t>2006</t>
  </si>
  <si>
    <t>2007</t>
  </si>
  <si>
    <t>2008</t>
  </si>
  <si>
    <t>2009</t>
  </si>
  <si>
    <t>2010</t>
  </si>
  <si>
    <t>Number</t>
  </si>
  <si>
    <t>(€000's)</t>
  </si>
  <si>
    <t xml:space="preserve">   2008</t>
  </si>
  <si>
    <t xml:space="preserve">  2009</t>
  </si>
  <si>
    <t xml:space="preserve">  2010</t>
  </si>
  <si>
    <t xml:space="preserve"> Land transport</t>
  </si>
  <si>
    <t xml:space="preserve"> Water transport</t>
  </si>
  <si>
    <t xml:space="preserve"> Air transport</t>
  </si>
  <si>
    <r>
      <t xml:space="preserve">Code NACE Rev. </t>
    </r>
    <r>
      <rPr>
        <sz val="9"/>
        <color indexed="62"/>
        <rFont val="Times New Roman"/>
        <family val="1"/>
        <charset val="161"/>
      </rPr>
      <t>2</t>
    </r>
  </si>
  <si>
    <t>LAND TRANSPORT</t>
  </si>
  <si>
    <t>Removal services</t>
  </si>
  <si>
    <t>WATER  TRANSPORT</t>
  </si>
  <si>
    <t>Sea and costal passenger water transport</t>
  </si>
  <si>
    <t>AIR  TRANSPORT</t>
  </si>
  <si>
    <t>Passenger air transport</t>
  </si>
  <si>
    <t>Freight air transport</t>
  </si>
  <si>
    <t>(Number)</t>
  </si>
  <si>
    <t xml:space="preserve">  Category</t>
  </si>
  <si>
    <t xml:space="preserve"> 1995</t>
  </si>
  <si>
    <t>1996</t>
  </si>
  <si>
    <t>1997</t>
  </si>
  <si>
    <t>1998</t>
  </si>
  <si>
    <t>1999</t>
  </si>
  <si>
    <t xml:space="preserve"> 2000</t>
  </si>
  <si>
    <t xml:space="preserve"> 2002</t>
  </si>
  <si>
    <t xml:space="preserve"> 2003</t>
  </si>
  <si>
    <t xml:space="preserve"> 2004</t>
  </si>
  <si>
    <t xml:space="preserve"> 2005</t>
  </si>
  <si>
    <t xml:space="preserve"> 2006</t>
  </si>
  <si>
    <t xml:space="preserve"> 2007</t>
  </si>
  <si>
    <t xml:space="preserve"> 2008</t>
  </si>
  <si>
    <t>2011</t>
  </si>
  <si>
    <t xml:space="preserve"> Passengers cars (saloon)</t>
  </si>
  <si>
    <t xml:space="preserve">  Private </t>
  </si>
  <si>
    <t xml:space="preserve">  Taxis</t>
  </si>
  <si>
    <t xml:space="preserve">  Learners' vehicles</t>
  </si>
  <si>
    <t xml:space="preserve">  Invalid carriages</t>
  </si>
  <si>
    <t xml:space="preserve">  Heavy</t>
  </si>
  <si>
    <t xml:space="preserve">  Light </t>
  </si>
  <si>
    <t xml:space="preserve">  Autocycles</t>
  </si>
  <si>
    <t xml:space="preserve">  Motor tricycles</t>
  </si>
  <si>
    <t xml:space="preserve">  Motorcycles</t>
  </si>
  <si>
    <t xml:space="preserve">  Rental motorcycles  </t>
  </si>
  <si>
    <t xml:space="preserve">  Motor tricycles </t>
  </si>
  <si>
    <t xml:space="preserve">  Rental motorcycles </t>
  </si>
  <si>
    <t xml:space="preserve">  Tractors</t>
  </si>
  <si>
    <t xml:space="preserve"> Other vehicles</t>
  </si>
  <si>
    <t xml:space="preserve">  Road rollers</t>
  </si>
  <si>
    <t xml:space="preserve">  Mobile motor cranes</t>
  </si>
  <si>
    <t xml:space="preserve">  Heavy locomotives</t>
  </si>
  <si>
    <t xml:space="preserve">  Other</t>
  </si>
  <si>
    <t xml:space="preserve">   T O T A L </t>
  </si>
  <si>
    <t>SERVICES</t>
  </si>
  <si>
    <t>2001</t>
  </si>
  <si>
    <t xml:space="preserve"> Cars</t>
  </si>
  <si>
    <t xml:space="preserve">  France</t>
  </si>
  <si>
    <t xml:space="preserve">  Germany </t>
  </si>
  <si>
    <t xml:space="preserve">  Japan</t>
  </si>
  <si>
    <t xml:space="preserve">  Korea South</t>
  </si>
  <si>
    <t xml:space="preserve">  Spain</t>
  </si>
  <si>
    <t xml:space="preserve">  United Kingdom</t>
  </si>
  <si>
    <t xml:space="preserve">  China</t>
  </si>
  <si>
    <t xml:space="preserve">  Germany</t>
  </si>
  <si>
    <t xml:space="preserve">  Greece</t>
  </si>
  <si>
    <t xml:space="preserve">  Italy</t>
  </si>
  <si>
    <t xml:space="preserve">  Taiwan</t>
  </si>
  <si>
    <t xml:space="preserve">  Thailand</t>
  </si>
  <si>
    <t xml:space="preserve">  Singapore</t>
  </si>
  <si>
    <t xml:space="preserve"> Tractors</t>
  </si>
  <si>
    <t>(Νumber)</t>
  </si>
  <si>
    <t xml:space="preserve">  Rental cars</t>
  </si>
  <si>
    <t xml:space="preserve">    T O T A L </t>
  </si>
  <si>
    <t>Year</t>
  </si>
  <si>
    <t>Tractors</t>
  </si>
  <si>
    <t>Total</t>
  </si>
  <si>
    <t xml:space="preserve">Up to </t>
  </si>
  <si>
    <t xml:space="preserve">1000- </t>
  </si>
  <si>
    <t xml:space="preserve">1400- </t>
  </si>
  <si>
    <t>&amp; over</t>
  </si>
  <si>
    <t>1961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</si>
  <si>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</si>
  <si>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</si>
  <si>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</si>
  <si>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</si>
  <si>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</si>
  <si>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</si>
  <si>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</si>
  <si>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</si>
  <si>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</si>
  <si>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</si>
  <si>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</si>
  <si>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</si>
  <si>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</si>
  <si>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</si>
  <si>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</si>
  <si>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2000</t>
  </si>
  <si>
    <t>2002</t>
  </si>
  <si>
    <t>2003</t>
  </si>
  <si>
    <t>2004</t>
  </si>
  <si>
    <t>Country of origin</t>
  </si>
  <si>
    <t>TOTAL</t>
  </si>
  <si>
    <t>France</t>
  </si>
  <si>
    <t>Germany</t>
  </si>
  <si>
    <t>Greece</t>
  </si>
  <si>
    <t>Italy</t>
  </si>
  <si>
    <t>Netherlands</t>
  </si>
  <si>
    <t>Austria</t>
  </si>
  <si>
    <t>United Kingdom</t>
  </si>
  <si>
    <t>Other countries</t>
  </si>
  <si>
    <t>Poland</t>
  </si>
  <si>
    <t>Country of destination</t>
  </si>
  <si>
    <t>Albania</t>
  </si>
  <si>
    <t>Romania</t>
  </si>
  <si>
    <t>Bulgaria</t>
  </si>
  <si>
    <t>Israel</t>
  </si>
  <si>
    <t>Sweden</t>
  </si>
  <si>
    <t>Length of roads (kilometres) by type</t>
  </si>
  <si>
    <t>Expenditure on roads
and bridges (€000's)</t>
  </si>
  <si>
    <t>Bituminous</t>
  </si>
  <si>
    <t>Gravel</t>
  </si>
  <si>
    <t>1960</t>
  </si>
  <si>
    <t xml:space="preserve">               difference from the previous year's figure.</t>
  </si>
  <si>
    <t>Casualties</t>
  </si>
  <si>
    <t>Persons killed</t>
  </si>
  <si>
    <t>Persons injured</t>
  </si>
  <si>
    <t>Killed</t>
  </si>
  <si>
    <t>Injured</t>
  </si>
  <si>
    <t>Nationality
of Vessels</t>
  </si>
  <si>
    <t xml:space="preserve">  1965</t>
  </si>
  <si>
    <t xml:space="preserve"> Cypriot</t>
  </si>
  <si>
    <t xml:space="preserve">   Number</t>
  </si>
  <si>
    <t>…</t>
  </si>
  <si>
    <t xml:space="preserve"> British</t>
  </si>
  <si>
    <t xml:space="preserve"> Danish</t>
  </si>
  <si>
    <t xml:space="preserve"> Dutch</t>
  </si>
  <si>
    <t xml:space="preserve"> Egyptian</t>
  </si>
  <si>
    <t xml:space="preserve"> French</t>
  </si>
  <si>
    <t xml:space="preserve"> Greek</t>
  </si>
  <si>
    <t xml:space="preserve"> Honduran</t>
  </si>
  <si>
    <t xml:space="preserve"> Israeli</t>
  </si>
  <si>
    <t xml:space="preserve"> </t>
  </si>
  <si>
    <t xml:space="preserve"> Italian</t>
  </si>
  <si>
    <t xml:space="preserve"> Japanese</t>
  </si>
  <si>
    <t>8</t>
  </si>
  <si>
    <t>113</t>
  </si>
  <si>
    <t xml:space="preserve"> Lebanese</t>
  </si>
  <si>
    <t xml:space="preserve"> Liberian</t>
  </si>
  <si>
    <t xml:space="preserve"> Norwegian</t>
  </si>
  <si>
    <t xml:space="preserve"> Panamanian</t>
  </si>
  <si>
    <t xml:space="preserve"> Polish</t>
  </si>
  <si>
    <t xml:space="preserve"> Romanian</t>
  </si>
  <si>
    <t xml:space="preserve"> Swedish</t>
  </si>
  <si>
    <t xml:space="preserve"> Syrian</t>
  </si>
  <si>
    <t xml:space="preserve"> Turkish</t>
  </si>
  <si>
    <t xml:space="preserve"> Russian </t>
  </si>
  <si>
    <t xml:space="preserve"> Yugoslavian</t>
  </si>
  <si>
    <t xml:space="preserve"> Other</t>
  </si>
  <si>
    <t xml:space="preserve"> TOTAL</t>
  </si>
  <si>
    <t>Larnaka</t>
  </si>
  <si>
    <t>Lemesos</t>
  </si>
  <si>
    <t>Ammochostos</t>
  </si>
  <si>
    <t>Pafos</t>
  </si>
  <si>
    <t xml:space="preserve"> Keryneia</t>
  </si>
  <si>
    <t>Karavostasi</t>
  </si>
  <si>
    <t>Latchi-Limni</t>
  </si>
  <si>
    <t>Vasiliko-Zygi</t>
  </si>
  <si>
    <t>Akrotiri</t>
  </si>
  <si>
    <t>Moni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</si>
  <si>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</si>
  <si>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</si>
  <si>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</si>
  <si>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</si>
  <si>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</si>
  <si>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</si>
  <si>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</si>
  <si>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</si>
  <si>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</si>
  <si>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</si>
  <si>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</si>
  <si>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Keryneia</t>
  </si>
  <si>
    <t xml:space="preserve">  TOTAL</t>
  </si>
  <si>
    <t>1965</t>
  </si>
  <si>
    <t xml:space="preserve">                   </t>
  </si>
  <si>
    <t>(End of Year)</t>
  </si>
  <si>
    <t xml:space="preserve">Permanently </t>
  </si>
  <si>
    <t xml:space="preserve">Provisionally </t>
  </si>
  <si>
    <r>
      <t xml:space="preserve">     Parallel</t>
    </r>
    <r>
      <rPr>
        <vertAlign val="superscript"/>
        <sz val="9"/>
        <color indexed="8"/>
        <rFont val="Times New Roman"/>
        <family val="1"/>
        <charset val="161"/>
      </rPr>
      <t>1</t>
    </r>
  </si>
  <si>
    <t>Note:  1. New category since 1986.</t>
  </si>
  <si>
    <t xml:space="preserve"> Ports and Airports</t>
  </si>
  <si>
    <t xml:space="preserve"> 1980</t>
  </si>
  <si>
    <t xml:space="preserve"> 1990</t>
  </si>
  <si>
    <t xml:space="preserve"> 2001</t>
  </si>
  <si>
    <t xml:space="preserve"> PORTS</t>
  </si>
  <si>
    <t xml:space="preserve"> Larnaka</t>
  </si>
  <si>
    <t xml:space="preserve">   Loaded</t>
  </si>
  <si>
    <t xml:space="preserve">   Unloaded</t>
  </si>
  <si>
    <t xml:space="preserve"> Lemesos</t>
  </si>
  <si>
    <t xml:space="preserve"> Ammochostos</t>
  </si>
  <si>
    <t xml:space="preserve"> Pafos</t>
  </si>
  <si>
    <t xml:space="preserve"> Karavostasi</t>
  </si>
  <si>
    <t xml:space="preserve"> Latchi-Limni</t>
  </si>
  <si>
    <t xml:space="preserve"> Akrotiri</t>
  </si>
  <si>
    <t xml:space="preserve"> Moni</t>
  </si>
  <si>
    <t xml:space="preserve"> ALL PORTS</t>
  </si>
  <si>
    <t xml:space="preserve"> AIRPORTS</t>
  </si>
  <si>
    <t xml:space="preserve"> Lefkosia</t>
  </si>
  <si>
    <t>(000's)</t>
  </si>
  <si>
    <t>Type of Service</t>
  </si>
  <si>
    <t xml:space="preserve"> RECEIVED</t>
  </si>
  <si>
    <t xml:space="preserve">       Inland</t>
  </si>
  <si>
    <t xml:space="preserve">       From abroad</t>
  </si>
  <si>
    <t xml:space="preserve"> (c) Registered articles</t>
  </si>
  <si>
    <t xml:space="preserve"> (d) Parcels </t>
  </si>
  <si>
    <t xml:space="preserve"> (e) Intelpost</t>
  </si>
  <si>
    <t xml:space="preserve"> DISPATCHED ABROAD</t>
  </si>
  <si>
    <t xml:space="preserve"> (d) Parcels</t>
  </si>
  <si>
    <t>(€)</t>
  </si>
  <si>
    <t>Revenue</t>
  </si>
  <si>
    <t>Expenditure</t>
  </si>
  <si>
    <t>5.</t>
  </si>
  <si>
    <t>6.</t>
  </si>
  <si>
    <t>7.</t>
  </si>
  <si>
    <t>10.</t>
  </si>
  <si>
    <t>11.</t>
  </si>
  <si>
    <t>12.</t>
  </si>
  <si>
    <t>13.</t>
  </si>
  <si>
    <t>14.</t>
  </si>
  <si>
    <t>16.</t>
  </si>
  <si>
    <t>17.</t>
  </si>
  <si>
    <t>18.</t>
  </si>
  <si>
    <t>19.</t>
  </si>
  <si>
    <t>20.</t>
  </si>
  <si>
    <t>15.</t>
  </si>
  <si>
    <t>8.</t>
  </si>
  <si>
    <t>9.</t>
  </si>
  <si>
    <t xml:space="preserve"> Airport</t>
  </si>
  <si>
    <r>
      <t>Passengers</t>
    </r>
    <r>
      <rPr>
        <vertAlign val="superscript"/>
        <sz val="9"/>
        <color indexed="8"/>
        <rFont val="Times New Roman"/>
        <family val="1"/>
      </rPr>
      <t>1</t>
    </r>
  </si>
  <si>
    <t>Freight (tonnes)</t>
  </si>
  <si>
    <t>Landings</t>
  </si>
  <si>
    <t>Arriving</t>
  </si>
  <si>
    <t>Departing</t>
  </si>
  <si>
    <t>Loaded</t>
  </si>
  <si>
    <t>Unloaded</t>
  </si>
  <si>
    <t>Source: Department of Civil Aviation.</t>
  </si>
  <si>
    <t>1962</t>
  </si>
  <si>
    <t>1963</t>
  </si>
  <si>
    <t>1964</t>
  </si>
  <si>
    <t>1966</t>
  </si>
  <si>
    <t>1967</t>
  </si>
  <si>
    <t>1968</t>
  </si>
  <si>
    <t>1969</t>
  </si>
  <si>
    <t>POST AND COURIER ACTIVITIES</t>
  </si>
  <si>
    <t>WAREHOUSING AND SUPPORT ACTIVITIES FOR TRANSPORTATION</t>
  </si>
  <si>
    <t xml:space="preserve"> Trailers (unladen weight &lt;  2000 Kg)</t>
  </si>
  <si>
    <t xml:space="preserve"> Semi-trailers (unladen weight &gt; 2000 Kg)</t>
  </si>
  <si>
    <t xml:space="preserve"> Goods conveyance vehicles (lorries)</t>
  </si>
  <si>
    <t xml:space="preserve"> Motor cycles complete (including all types of motorised cycles and side cars) </t>
  </si>
  <si>
    <t xml:space="preserve">  Semi-trailers (unladen weight &gt; 2000 kg)</t>
  </si>
  <si>
    <t xml:space="preserve">  Trailers (unladen weight &lt; 2000 kg)</t>
  </si>
  <si>
    <t>Notes:  - The ports of Ammochostos, Keryneia and Karavostasi are under the occupation of the Turkish invading forces since 1974.</t>
  </si>
  <si>
    <t>2012</t>
  </si>
  <si>
    <t>Urban and suburban passenger land transport</t>
  </si>
  <si>
    <t>Taxi operation</t>
  </si>
  <si>
    <t>Other passenger land transport</t>
  </si>
  <si>
    <t>Freight transport by road</t>
  </si>
  <si>
    <t>Warehousing and storage</t>
  </si>
  <si>
    <t>Service activities incidental to water transportation</t>
  </si>
  <si>
    <t>Cargo handling</t>
  </si>
  <si>
    <t>Postal activities under universal service obligation</t>
  </si>
  <si>
    <t>Other postal and courier activities</t>
  </si>
  <si>
    <t>Service activities incidental to air transportation</t>
  </si>
  <si>
    <t>Other transportation support activities</t>
  </si>
  <si>
    <t>Service activities incidental to land transportation</t>
  </si>
  <si>
    <t xml:space="preserve">  Agricultural</t>
  </si>
  <si>
    <t xml:space="preserve">  Non agricultural</t>
  </si>
  <si>
    <t xml:space="preserve">  Autocycles </t>
  </si>
  <si>
    <t>2013</t>
  </si>
  <si>
    <t xml:space="preserve">   2009</t>
  </si>
  <si>
    <t xml:space="preserve">   2010</t>
  </si>
  <si>
    <t>...</t>
  </si>
  <si>
    <t xml:space="preserve">    2011</t>
  </si>
  <si>
    <t xml:space="preserve">    2012</t>
  </si>
  <si>
    <t>G.3. DISTRIBUTIVE TRADE</t>
  </si>
  <si>
    <t>DISTRIBUTIVE TRADE</t>
  </si>
  <si>
    <t xml:space="preserve">(NACE Rev. 2: Section G)                         </t>
  </si>
  <si>
    <t xml:space="preserve">  2005</t>
  </si>
  <si>
    <t xml:space="preserve">  2006</t>
  </si>
  <si>
    <t xml:space="preserve">  2007</t>
  </si>
  <si>
    <t xml:space="preserve">  2008</t>
  </si>
  <si>
    <t xml:space="preserve">   2011</t>
  </si>
  <si>
    <t xml:space="preserve">   2012</t>
  </si>
  <si>
    <t xml:space="preserve">   2013</t>
  </si>
  <si>
    <t xml:space="preserve"> Value added at current prices per person engaged (€)</t>
  </si>
  <si>
    <r>
      <t xml:space="preserve">Code </t>
    </r>
    <r>
      <rPr>
        <sz val="8"/>
        <color indexed="8"/>
        <rFont val="Times New Roman"/>
        <family val="1"/>
        <charset val="161"/>
      </rPr>
      <t>NACE</t>
    </r>
    <r>
      <rPr>
        <sz val="9"/>
        <color indexed="8"/>
        <rFont val="Times New Roman"/>
        <family val="1"/>
        <charset val="161"/>
      </rPr>
      <t xml:space="preserve"> Rev. 2                                                                                                                                                                                            </t>
    </r>
  </si>
  <si>
    <t xml:space="preserve">    2013</t>
  </si>
  <si>
    <t xml:space="preserve"> G</t>
  </si>
  <si>
    <t xml:space="preserve"> WHOLESALE AND RETAIL TRADE; REPAIR OF MOTOR VEHICLES AND MOTORCYCLES </t>
  </si>
  <si>
    <t xml:space="preserve"> 45</t>
  </si>
  <si>
    <t xml:space="preserve"> WHOLESALE AND RETAIL TRADE AND REPAIR OF MOTOR VEHICLES AND MOTORCYCLES </t>
  </si>
  <si>
    <t xml:space="preserve"> 45.1</t>
  </si>
  <si>
    <t xml:space="preserve"> Sale of motor vehicles</t>
  </si>
  <si>
    <t xml:space="preserve"> 45.2</t>
  </si>
  <si>
    <t xml:space="preserve"> Maintenance and repair of motor vehicles</t>
  </si>
  <si>
    <t xml:space="preserve"> 45.3</t>
  </si>
  <si>
    <t xml:space="preserve"> Sale of motor vehicle parts and accessories</t>
  </si>
  <si>
    <t xml:space="preserve"> 45.4</t>
  </si>
  <si>
    <t xml:space="preserve"> Sale, maintenance and repair of motorcycles and related parts and accessories  </t>
  </si>
  <si>
    <t xml:space="preserve"> 46</t>
  </si>
  <si>
    <t xml:space="preserve"> WHOLESALE TRADE, EXCEPT OF MOTOR VEHICLES AND MOTORCYCLES</t>
  </si>
  <si>
    <t xml:space="preserve"> 46.1</t>
  </si>
  <si>
    <t xml:space="preserve"> Wholesale on a fee or contract basis</t>
  </si>
  <si>
    <t xml:space="preserve"> 46.2</t>
  </si>
  <si>
    <t xml:space="preserve"> Wholesale of agricultural raw materials and live animals</t>
  </si>
  <si>
    <t xml:space="preserve"> 46.3</t>
  </si>
  <si>
    <t xml:space="preserve"> Wholesale of food, beverages and tobacco</t>
  </si>
  <si>
    <t xml:space="preserve"> 46.4</t>
  </si>
  <si>
    <t xml:space="preserve"> Wholesale of household goods</t>
  </si>
  <si>
    <t xml:space="preserve"> 46.5</t>
  </si>
  <si>
    <t xml:space="preserve"> Wholesale of information and communication equipment</t>
  </si>
  <si>
    <t xml:space="preserve"> 46.6</t>
  </si>
  <si>
    <t xml:space="preserve"> Wholesale of other machinery, equipment and supplies</t>
  </si>
  <si>
    <t xml:space="preserve"> 46.7</t>
  </si>
  <si>
    <t xml:space="preserve"> Other specialized wholesale</t>
  </si>
  <si>
    <t xml:space="preserve"> 46.9</t>
  </si>
  <si>
    <t xml:space="preserve"> Non- specialized wholesale trade</t>
  </si>
  <si>
    <t xml:space="preserve"> 47</t>
  </si>
  <si>
    <t xml:space="preserve"> RETAIL TRADE, EXCEPT OF MOTOR VEHICLES AND MOTORCYCLES</t>
  </si>
  <si>
    <t xml:space="preserve"> 47.1</t>
  </si>
  <si>
    <t xml:space="preserve"> Retail sale in non-specialized stores</t>
  </si>
  <si>
    <t xml:space="preserve"> 47.2</t>
  </si>
  <si>
    <t xml:space="preserve"> Retail sale of food, beverages and tobacco in specialized stores</t>
  </si>
  <si>
    <t xml:space="preserve"> 47.3</t>
  </si>
  <si>
    <t xml:space="preserve"> Retail sale of automotive fuel in specialized stores</t>
  </si>
  <si>
    <t xml:space="preserve"> 47.4</t>
  </si>
  <si>
    <t xml:space="preserve"> Retail sale of information and  communication equipment in specialized stores</t>
  </si>
  <si>
    <t xml:space="preserve"> 47.5</t>
  </si>
  <si>
    <t xml:space="preserve"> Retail sale of other household equipment in specialized stores</t>
  </si>
  <si>
    <t xml:space="preserve"> 47.6</t>
  </si>
  <si>
    <t xml:space="preserve"> Retail sale of cultural and recreation goods in specialized stores</t>
  </si>
  <si>
    <t xml:space="preserve"> 47.7</t>
  </si>
  <si>
    <t xml:space="preserve"> Retail sale of other goods in specialized stores</t>
  </si>
  <si>
    <t xml:space="preserve"> 47.8</t>
  </si>
  <si>
    <t xml:space="preserve"> Retail sale via stalls and markets</t>
  </si>
  <si>
    <t xml:space="preserve"> 47.9</t>
  </si>
  <si>
    <t xml:space="preserve"> Retail trade not in stores, stalls or markets</t>
  </si>
  <si>
    <r>
      <t xml:space="preserve">Code </t>
    </r>
    <r>
      <rPr>
        <sz val="8"/>
        <color indexed="8"/>
        <rFont val="Times New Roman"/>
        <family val="1"/>
        <charset val="161"/>
      </rPr>
      <t>NACE</t>
    </r>
    <r>
      <rPr>
        <sz val="9"/>
        <color indexed="8"/>
        <rFont val="Times New Roman"/>
        <family val="1"/>
        <charset val="161"/>
      </rPr>
      <t xml:space="preserve"> Rev. 2                                                                                                                                                                                             </t>
    </r>
  </si>
  <si>
    <t xml:space="preserve"> RETAIL TRADE, EXCEPT OF MOTOR VEHICLES AND MOTORCYCLES   </t>
  </si>
  <si>
    <t xml:space="preserve"> Retail sale of automotive fuel in specialized  stores</t>
  </si>
  <si>
    <t xml:space="preserve"> Retail sale of information and communication equipment in specialized stores</t>
  </si>
  <si>
    <t xml:space="preserve"> Retail sale of other goods in specialized stores </t>
  </si>
  <si>
    <t>(Number of persons employed)</t>
  </si>
  <si>
    <r>
      <t xml:space="preserve">Code </t>
    </r>
    <r>
      <rPr>
        <sz val="8"/>
        <color indexed="8"/>
        <rFont val="Times New Roman"/>
        <family val="1"/>
        <charset val="161"/>
      </rPr>
      <t>NACE</t>
    </r>
    <r>
      <rPr>
        <sz val="9"/>
        <color indexed="8"/>
        <rFont val="Times New Roman"/>
        <family val="1"/>
        <charset val="161"/>
      </rPr>
      <t xml:space="preserve"> Rev. 2                                                                                                                                                                                          </t>
    </r>
  </si>
  <si>
    <t xml:space="preserve"> Sale, maintenance and repair of motorcycles and related parts and accessories</t>
  </si>
  <si>
    <t>G.4. OTHER SERVICES</t>
  </si>
  <si>
    <t>G.4.1. HOTELS AND RESTAURANTS, BUSINESS SERVICES, EDUCATION, HEALTH, OTHER SOCIAL AND PERSONAL SERVICE ACTIVITIES</t>
  </si>
  <si>
    <t>2014</t>
  </si>
  <si>
    <t>Per 10.000 of mid-year
de jure population</t>
  </si>
  <si>
    <t>Per 1.000 of mid-year de jure population</t>
  </si>
  <si>
    <t xml:space="preserve">   2014</t>
  </si>
  <si>
    <t xml:space="preserve">    2014</t>
  </si>
  <si>
    <t xml:space="preserve">       2014</t>
  </si>
  <si>
    <t xml:space="preserve">  Trailers</t>
  </si>
  <si>
    <t xml:space="preserve"> Persons engaged (Number)</t>
  </si>
  <si>
    <t xml:space="preserve">  Private</t>
  </si>
  <si>
    <t xml:space="preserve">  Public </t>
  </si>
  <si>
    <t xml:space="preserve">  Public</t>
  </si>
  <si>
    <t xml:space="preserve"> Annual growth rate  (%)</t>
  </si>
  <si>
    <t xml:space="preserve"> Annual growth rate (%)</t>
  </si>
  <si>
    <t xml:space="preserve"> Labour costs per person engaged (€)</t>
  </si>
  <si>
    <t xml:space="preserve"> TURNOVER (€mn)</t>
  </si>
  <si>
    <t xml:space="preserve">  Annual growth rate (%)     </t>
  </si>
  <si>
    <t xml:space="preserve"> VALUE ADDED</t>
  </si>
  <si>
    <t xml:space="preserve"> Buildings and other works</t>
  </si>
  <si>
    <t xml:space="preserve"> Furniture, machinery and other equipment</t>
  </si>
  <si>
    <t xml:space="preserve"> Transport equipment</t>
  </si>
  <si>
    <t xml:space="preserve"> Post and courier activities</t>
  </si>
  <si>
    <t xml:space="preserve"> Warehousing and support activities for transportation</t>
  </si>
  <si>
    <t xml:space="preserve">  Road tractors (units of trailers)</t>
  </si>
  <si>
    <t xml:space="preserve"> Mopeds &lt; 50 cc</t>
  </si>
  <si>
    <t xml:space="preserve"> Mechanised cycles &gt; 50 cc </t>
  </si>
  <si>
    <t xml:space="preserve">  Other countries</t>
  </si>
  <si>
    <t xml:space="preserve"> Buses, trucks, lorries and road motor vehicles complete, n.e.c.</t>
  </si>
  <si>
    <t xml:space="preserve"> Motor coaches &amp; buses</t>
  </si>
  <si>
    <t xml:space="preserve"> Mopeds &lt; 50 cc </t>
  </si>
  <si>
    <t>Tonnekilometres (000´s)</t>
  </si>
  <si>
    <t xml:space="preserve">Bulgaria              </t>
  </si>
  <si>
    <t xml:space="preserve">   000's tonnes</t>
  </si>
  <si>
    <t xml:space="preserve">Note:  From the year 2002 calls do not include fishing boats, military ships, yachts and other vessels not covered by the EU Directive. </t>
  </si>
  <si>
    <t xml:space="preserve"> American (USA)</t>
  </si>
  <si>
    <t xml:space="preserve"> German (D.R.)</t>
  </si>
  <si>
    <t xml:space="preserve"> German (F.R.)</t>
  </si>
  <si>
    <r>
      <rPr>
        <sz val="9"/>
        <color indexed="9"/>
        <rFont val="Times New Roman"/>
        <family val="1"/>
        <charset val="161"/>
      </rPr>
      <t>Notes:</t>
    </r>
    <r>
      <rPr>
        <sz val="9"/>
        <color indexed="8"/>
        <rFont val="Times New Roman"/>
        <family val="1"/>
        <charset val="161"/>
      </rPr>
      <t xml:space="preserve">  - From the year 2002 calls do not include fishing boats, military ships, yachts and other vessels not covered by the EU Directive.</t>
    </r>
  </si>
  <si>
    <r>
      <rPr>
        <sz val="9"/>
        <color indexed="9"/>
        <rFont val="Times New Roman"/>
        <family val="1"/>
        <charset val="161"/>
      </rPr>
      <t xml:space="preserve">Notes: </t>
    </r>
    <r>
      <rPr>
        <sz val="9"/>
        <color indexed="8"/>
        <rFont val="Times New Roman"/>
        <family val="1"/>
        <charset val="161"/>
      </rPr>
      <t xml:space="preserve"> - From the year 2002 calls do not include fishing boats, military ships, yachts and other vessels not covered by the EU Directive.</t>
    </r>
  </si>
  <si>
    <t xml:space="preserve"> ALL AIRPORTS</t>
  </si>
  <si>
    <t xml:space="preserve"> Vasiliko/Zygi</t>
  </si>
  <si>
    <t xml:space="preserve"> (a) Letters and postcards</t>
  </si>
  <si>
    <t xml:space="preserve"> (b) Printed paper, commercial</t>
  </si>
  <si>
    <t xml:space="preserve">       papers and small packets</t>
  </si>
  <si>
    <t xml:space="preserve"> (f) Data post</t>
  </si>
  <si>
    <t xml:space="preserve"> VALUE ADDED  </t>
  </si>
  <si>
    <t>HOTELS AND RESTAURANTS, BUSINESS SERVICES,</t>
  </si>
  <si>
    <t>ACCOMMODATION AND FOOD SERVICE ACTIVITIES</t>
  </si>
  <si>
    <t xml:space="preserve">             - Since 1975 the data refer to the roads in the Govenrment controlled area of Cyprus only.</t>
  </si>
  <si>
    <t>REAL ESTATE ACTIVITIES</t>
  </si>
  <si>
    <t xml:space="preserve"> GROSS FIXED CAPITAL FORMATION (€mn)</t>
  </si>
  <si>
    <t>Source: Office of the Commissioner of Electronic Communications and Postal Regulation.</t>
  </si>
  <si>
    <t>Ordinary Budget</t>
  </si>
  <si>
    <t>Development Budget</t>
  </si>
  <si>
    <t>1. As from 2014, the budget line relating to postal agents and distributors is included in the Ordinary Budget and not in the Development Budget.</t>
  </si>
  <si>
    <t>€000's</t>
  </si>
  <si>
    <t>000's</t>
  </si>
  <si>
    <t>€mn</t>
  </si>
  <si>
    <t xml:space="preserve"> A. UNITS OF MEASUREMENT</t>
  </si>
  <si>
    <t>Length</t>
  </si>
  <si>
    <t xml:space="preserve">  1 metre (m)</t>
  </si>
  <si>
    <t>=1.000 millimetres</t>
  </si>
  <si>
    <t xml:space="preserve"> = 1,09361 yards</t>
  </si>
  <si>
    <t xml:space="preserve">  1 kilometre (km)</t>
  </si>
  <si>
    <t>=1.000 metres</t>
  </si>
  <si>
    <t xml:space="preserve"> = 0,621371 miles</t>
  </si>
  <si>
    <t>Area</t>
  </si>
  <si>
    <t xml:space="preserve">  1 square metre (m² ) </t>
  </si>
  <si>
    <t>=million square millimetres</t>
  </si>
  <si>
    <t xml:space="preserve"> = 1,195 square yards</t>
  </si>
  <si>
    <t xml:space="preserve">  1 square kilometre (km² )</t>
  </si>
  <si>
    <t>=million square metres</t>
  </si>
  <si>
    <t xml:space="preserve"> = 247,1 acres</t>
  </si>
  <si>
    <t xml:space="preserve">  1 hectare (ha)</t>
  </si>
  <si>
    <t>=10.000 square metres</t>
  </si>
  <si>
    <t xml:space="preserve"> = 2,471 acres</t>
  </si>
  <si>
    <t>Volume</t>
  </si>
  <si>
    <t xml:space="preserve">  1 cubic metre (m³ )</t>
  </si>
  <si>
    <t>=million cubic centimetres</t>
  </si>
  <si>
    <t xml:space="preserve"> = 1,30795 cubic yards</t>
  </si>
  <si>
    <t>Capacity</t>
  </si>
  <si>
    <t xml:space="preserve">  1 litre (1)</t>
  </si>
  <si>
    <t>=1 cubic decimetre</t>
  </si>
  <si>
    <t xml:space="preserve"> = 0,2200 gallon</t>
  </si>
  <si>
    <t xml:space="preserve">  1 hectolitre (hl)</t>
  </si>
  <si>
    <t>=100 litres</t>
  </si>
  <si>
    <t xml:space="preserve"> = 22,00 gallons</t>
  </si>
  <si>
    <t>Weight</t>
  </si>
  <si>
    <t xml:space="preserve">  1 kilogram (kg)</t>
  </si>
  <si>
    <t>=1.000 grams or 10 hectogr.</t>
  </si>
  <si>
    <t xml:space="preserve"> = 2,20462 pounds</t>
  </si>
  <si>
    <t xml:space="preserve">  1 metric tonne (t)</t>
  </si>
  <si>
    <t>=1.000 kilograms</t>
  </si>
  <si>
    <t xml:space="preserve"> = 1,10231 short tons or</t>
  </si>
  <si>
    <t xml:space="preserve">    0,9842 long ton</t>
  </si>
  <si>
    <t xml:space="preserve"> B. CURRENCY</t>
  </si>
  <si>
    <t xml:space="preserve"> Currency Unit</t>
  </si>
  <si>
    <t xml:space="preserve"> =1 Euro </t>
  </si>
  <si>
    <t xml:space="preserve"> = 100 cent</t>
  </si>
  <si>
    <t xml:space="preserve"> C. SYMBOLS USED</t>
  </si>
  <si>
    <t xml:space="preserve"> = Not applicable</t>
  </si>
  <si>
    <t xml:space="preserve"> = Not available or not separately reported</t>
  </si>
  <si>
    <t>n.e.</t>
  </si>
  <si>
    <t xml:space="preserve"> = Not estimated or not applicable</t>
  </si>
  <si>
    <t xml:space="preserve"> = Nil, zero or less than half the final digit shown</t>
  </si>
  <si>
    <t xml:space="preserve"> -</t>
  </si>
  <si>
    <t xml:space="preserve"> = To indicate negative numbers</t>
  </si>
  <si>
    <t>n.e.c.</t>
  </si>
  <si>
    <t xml:space="preserve"> = Not elsewhere classified</t>
  </si>
  <si>
    <t>n.e.s.</t>
  </si>
  <si>
    <t xml:space="preserve"> = Not elsewhere stated or specified</t>
  </si>
  <si>
    <t>incl.</t>
  </si>
  <si>
    <t xml:space="preserve"> = Including</t>
  </si>
  <si>
    <t>cont´d</t>
  </si>
  <si>
    <t xml:space="preserve"> = Continued</t>
  </si>
  <si>
    <t xml:space="preserve"> = Thousand </t>
  </si>
  <si>
    <t>mn</t>
  </si>
  <si>
    <t xml:space="preserve"> = Million</t>
  </si>
  <si>
    <t xml:space="preserve"> = Thousand euro</t>
  </si>
  <si>
    <t xml:space="preserve"> = Million euro</t>
  </si>
  <si>
    <t xml:space="preserve"> = Confidential statistical information</t>
  </si>
  <si>
    <t xml:space="preserve"> = Secondary confidential statistical information</t>
  </si>
  <si>
    <t xml:space="preserve">  L alc100%</t>
  </si>
  <si>
    <t>=Litre of alcohol 100%</t>
  </si>
  <si>
    <t>2015</t>
  </si>
  <si>
    <t xml:space="preserve">   2015</t>
  </si>
  <si>
    <t xml:space="preserve">    2015</t>
  </si>
  <si>
    <t xml:space="preserve">       2015</t>
  </si>
  <si>
    <t>Category / Cubic capacity (cc)</t>
  </si>
  <si>
    <t>Road accidents</t>
  </si>
  <si>
    <t>Total casualties</t>
  </si>
  <si>
    <t>Aircraft movements</t>
  </si>
  <si>
    <t>Take offs</t>
  </si>
  <si>
    <t xml:space="preserve"> Lefkosia airport</t>
  </si>
  <si>
    <t xml:space="preserve"> Larnaka airport</t>
  </si>
  <si>
    <t xml:space="preserve"> Pafos airport</t>
  </si>
  <si>
    <t xml:space="preserve">Note:  - The Lefkosia airport is under the occupation of the Turkish invading forces since 1974. </t>
  </si>
  <si>
    <t xml:space="preserve"> Annual growth rate (%)     </t>
  </si>
  <si>
    <t>Passengers cars (saloon)</t>
  </si>
  <si>
    <t>Motor coaches, buses and goods conveyance vehicles</t>
  </si>
  <si>
    <t>Mopeds and mechanised cycles</t>
  </si>
  <si>
    <t>Other vehicles</t>
  </si>
  <si>
    <t>Τonnes
 (No.)</t>
  </si>
  <si>
    <t>Dhekelia</t>
  </si>
  <si>
    <t>registered</t>
  </si>
  <si>
    <t xml:space="preserve"> Dhekelia</t>
  </si>
  <si>
    <t xml:space="preserve">Note:  - The ports of Ammochostos, Keryneia and Karavostasi and the Lefkosia airport are under the occupation of the Turkish invading forces since 1974. </t>
  </si>
  <si>
    <t>1. As from 2013, the categories "Letters and postcards" and "Printed paper, commercial papers and small packets" have been merged.</t>
  </si>
  <si>
    <t>2016</t>
  </si>
  <si>
    <t xml:space="preserve"> PRODUCTION VALUE</t>
  </si>
  <si>
    <t xml:space="preserve">  At current prices (€mn)</t>
  </si>
  <si>
    <t xml:space="preserve"> At current prices (€mn)</t>
  </si>
  <si>
    <t>VALUE ADDED AT CURRENT PRICES</t>
  </si>
  <si>
    <t>Denmark</t>
  </si>
  <si>
    <t xml:space="preserve">          1.  Includes transit passengers.</t>
  </si>
  <si>
    <t>PRODUCTION VALUE</t>
  </si>
  <si>
    <t xml:space="preserve"> Share of value added at current prices to production value  (%)</t>
  </si>
  <si>
    <t>Indicator</t>
  </si>
  <si>
    <t xml:space="preserve">  Share of value added at current prices to production value (%)</t>
  </si>
  <si>
    <t>Economic Activity</t>
  </si>
  <si>
    <t xml:space="preserve"> Furniture, machinery, equipment and intangible goods</t>
  </si>
  <si>
    <t xml:space="preserve"> Share of value added at current prices to production value (%)</t>
  </si>
  <si>
    <t xml:space="preserve"> Buildings and other works </t>
  </si>
  <si>
    <t>H</t>
  </si>
  <si>
    <t>49.31</t>
  </si>
  <si>
    <t>49.32</t>
  </si>
  <si>
    <t>49.39</t>
  </si>
  <si>
    <t>49.41</t>
  </si>
  <si>
    <t>49.42</t>
  </si>
  <si>
    <t>50.10</t>
  </si>
  <si>
    <t>50.20</t>
  </si>
  <si>
    <t>51.10</t>
  </si>
  <si>
    <t>51.21</t>
  </si>
  <si>
    <t>52.10</t>
  </si>
  <si>
    <t>52.21</t>
  </si>
  <si>
    <t>52.22</t>
  </si>
  <si>
    <t>52.23</t>
  </si>
  <si>
    <t>52.24</t>
  </si>
  <si>
    <t>52.29</t>
  </si>
  <si>
    <t>53.10</t>
  </si>
  <si>
    <t>53.20</t>
  </si>
  <si>
    <t>Sea and coastal freight water transport</t>
  </si>
  <si>
    <t>Forest gravel</t>
  </si>
  <si>
    <t>Notes:  - The data on roads length refer to the end of each year.  The new roads constructed during each year can be derived as the</t>
  </si>
  <si>
    <t>Source:  Cyprus Ports Authority</t>
  </si>
  <si>
    <t xml:space="preserve"> Furniture, machinery, equipment and intangible goods </t>
  </si>
  <si>
    <t>Portugal</t>
  </si>
  <si>
    <t xml:space="preserve">           - Up to 1965, data for Larnaka port include Dhekelia, for Lemesos port include Akrotiri and Moni and for Pafos port include Latchi-Limni.</t>
  </si>
  <si>
    <t>p</t>
  </si>
  <si>
    <t xml:space="preserve"> = Provisional, preliminary data</t>
  </si>
  <si>
    <t>r</t>
  </si>
  <si>
    <t xml:space="preserve"> = Revised data</t>
  </si>
  <si>
    <t>e</t>
  </si>
  <si>
    <t xml:space="preserve"> = Estimate</t>
  </si>
  <si>
    <t>b</t>
  </si>
  <si>
    <t xml:space="preserve"> = Break in time series</t>
  </si>
  <si>
    <t>c</t>
  </si>
  <si>
    <t>s</t>
  </si>
  <si>
    <t xml:space="preserve">    2016 </t>
  </si>
  <si>
    <t>2017</t>
  </si>
  <si>
    <t xml:space="preserve">   2016 </t>
  </si>
  <si>
    <t xml:space="preserve">    2016</t>
  </si>
  <si>
    <t xml:space="preserve">2016 </t>
  </si>
  <si>
    <t>Belgium</t>
  </si>
  <si>
    <t>Chech Republic</t>
  </si>
  <si>
    <t>Source:  Deputy Ministry of Shipping</t>
  </si>
  <si>
    <t xml:space="preserve">  Netherlands</t>
  </si>
  <si>
    <t xml:space="preserve">  Turkey</t>
  </si>
  <si>
    <t xml:space="preserve"> GROSS FIXED CAPITAL FORMATION (€mn) </t>
  </si>
  <si>
    <t xml:space="preserve"> Country of origin</t>
  </si>
  <si>
    <t>Source:  Department of Postal Services.</t>
  </si>
  <si>
    <t>n.a.</t>
  </si>
  <si>
    <t xml:space="preserve">    ...</t>
  </si>
  <si>
    <t>Main indicators of the transport and storage sector, 2008-2018</t>
  </si>
  <si>
    <t>Production value and value added in the transport and storage sector, 2008-2018</t>
  </si>
  <si>
    <t>Motor vehicles licensed by category, 1990-2018</t>
  </si>
  <si>
    <t>Total imports of motor vehicles by country of origin, 2001-2018</t>
  </si>
  <si>
    <t>Registration of motor vehicles by category, 1990-2018</t>
  </si>
  <si>
    <t>Registration of motor vehicles by category and engine capacity, 1961-2018</t>
  </si>
  <si>
    <t>Length of public roads and expenditure on roads and bridges, 1960-2018</t>
  </si>
  <si>
    <t>Road accidents and persons killed and injured, 1960-2018</t>
  </si>
  <si>
    <t>Number of ships on the Cyprus register, 1965-2018</t>
  </si>
  <si>
    <t xml:space="preserve">Gross registered tonnage of ships on the Cyprus register, 1965-2018 </t>
  </si>
  <si>
    <t xml:space="preserve">Gross tonnage of goods loaded and unloaded at ports and airports, 1960-2018 </t>
  </si>
  <si>
    <t xml:space="preserve">Aircraft, passenger and freight movements by airport, 1960-2018 </t>
  </si>
  <si>
    <t>Postal services, 1965-2018</t>
  </si>
  <si>
    <t>Revenue and expenditure of the Department of Postal Services, 1960-2018</t>
  </si>
  <si>
    <t>Main indicators of the distributive trade sector, 2005-2018</t>
  </si>
  <si>
    <t>Main indicators of the accommodation and food service activities sector, 2008-2018</t>
  </si>
  <si>
    <t>Production value by economic activity, 2008-2018</t>
  </si>
  <si>
    <t>Value added by economic activity, 2008-2018</t>
  </si>
  <si>
    <t>Employment by economic activity, 2008-2018</t>
  </si>
  <si>
    <t>TABLE G.1.1.  MAIN INDICATORS OF THE TRANSPORT AND STORAGE SECTOR, 2008-2018</t>
  </si>
  <si>
    <r>
      <t xml:space="preserve">    2018 </t>
    </r>
    <r>
      <rPr>
        <vertAlign val="superscript"/>
        <sz val="9"/>
        <color indexed="8"/>
        <rFont val="Times New Roman"/>
        <family val="1"/>
        <charset val="161"/>
      </rPr>
      <t>p</t>
    </r>
  </si>
  <si>
    <t>TABLE G.1.2.  PRODUCTION VALUE AND VALUE ADDED IN THE TRANSPORT AND STORAGE SECTOR, 2008-2018</t>
  </si>
  <si>
    <t xml:space="preserve">    2017 </t>
  </si>
  <si>
    <t xml:space="preserve">    2017</t>
  </si>
  <si>
    <t>TABLE G.1.3.  PRODUCTION VALUE IN THE TRANSPORT AND STORAGE SECTOR BY ACTIVITY, 2008-2017</t>
  </si>
  <si>
    <t>TABLE G.1.4.  MOTOR VEHICLES LICENSED BY CATEGORY, 1990-2018</t>
  </si>
  <si>
    <t>2018</t>
  </si>
  <si>
    <t>TABLE G.1.5.  TOTAL IMPORTS OF MOTOR VEHICLES BY COUNTRY OF ORIGIN, 2001-2018</t>
  </si>
  <si>
    <t>TABLE G.1.6.  REGISTRATION OF MOTOR VEHICLES BY CATEGORY, 1990-2018</t>
  </si>
  <si>
    <t>TABLE G.1.7.  REGISTRATION OF MOTOR VEHICLES BY CATEGORY AND ENGINE CAPACITY, 1961-2018</t>
  </si>
  <si>
    <t>TABLE G.1.10.  LENGTH OF PUBLIC ROADS AND EXPENDITURE ON ROADS AND BRIDGES, 1960-2018</t>
  </si>
  <si>
    <t>TABLE G.1.11.  ROAD ACCIDENTS AND PERSONS KILLED AND INJURED, 1960-2018</t>
  </si>
  <si>
    <t>TABLE G.1.15.  NUMBER OF SHIPS ON THE CYPRUS REGISTER, 1965-2018</t>
  </si>
  <si>
    <t>TABLE G.1.16.  GROSS REGISTERED TONNAGE OF SHIPS ON THE CYPRUS REGISTER, 1965-2018</t>
  </si>
  <si>
    <t>TABLE G.1.17.  GROSS TONNAGE OF GOODS LOADED AND UNLOADED AT PORTS AND AIRPORTS, 1960-2018</t>
  </si>
  <si>
    <t>TABLE G.1.18.  AIRCRAFT, PASSENGER AND FREIGHT MOVEMENTS BY AIRPORT, 1960-2018</t>
  </si>
  <si>
    <t>TABLE G.1.19.  POSTAL SERVICES, 1965-2018</t>
  </si>
  <si>
    <t>TABLE G.1.20.  REVENUE AND EXPENDITURE OF THE DEPARTMENT OF POSTAL SERVICES, 1960-2018</t>
  </si>
  <si>
    <t>TABLE G.3.1.  MAIN INDICATORS OF THE DISTRIBUTIVE TRADE SECTOR, 2005-2018</t>
  </si>
  <si>
    <r>
      <t xml:space="preserve">   2018 </t>
    </r>
    <r>
      <rPr>
        <vertAlign val="superscript"/>
        <sz val="9"/>
        <color indexed="8"/>
        <rFont val="Times New Roman"/>
        <family val="1"/>
        <charset val="161"/>
      </rPr>
      <t>p</t>
    </r>
  </si>
  <si>
    <t>TABLE G.3.2.  PRODUCTION VALUE IN THE DISTRIBUTIVE TRADE SECTOR, 2005-2017</t>
  </si>
  <si>
    <t>TABLE G.3.3.  VALUE ADDED IN THE DISTRIBUTIVE TRADE SECTOR, 2005-2017</t>
  </si>
  <si>
    <t>TABLE G.3.4.  EMPLOYMENT IN THE DISTRIBUTIVE TRADE SECTOR, 2005-2017</t>
  </si>
  <si>
    <t>TABLE G.4.1.1.  MAIN INDICATORS OF THE ACCOMMODATION AND FOOD SERVICE ACTIVITIES SECTOR, 2008-2018</t>
  </si>
  <si>
    <r>
      <t xml:space="preserve">2018 </t>
    </r>
    <r>
      <rPr>
        <vertAlign val="superscript"/>
        <sz val="9"/>
        <color indexed="8"/>
        <rFont val="Times New Roman"/>
        <family val="1"/>
        <charset val="161"/>
      </rPr>
      <t>p</t>
    </r>
  </si>
  <si>
    <t xml:space="preserve">2017 </t>
  </si>
  <si>
    <t>TABLE G.1.8.  ROAD FREIGHT TRANSPORT TO CYPRUS BY COUNTRY OF ORIGIN, 2003-2018</t>
  </si>
  <si>
    <t>Road freight transport to Cyprus by country of origin, 2003-2018</t>
  </si>
  <si>
    <t xml:space="preserve">Road freight transport from Cyprus by country of destination, 2003-2018 </t>
  </si>
  <si>
    <t>Switzerland</t>
  </si>
  <si>
    <t>TABLE G.1.9.  ROAD FREIGHT TRANSPORT FROM CYPRUS BY COUNTRY OF DESTINATION, 2003-2018</t>
  </si>
  <si>
    <t>Main indicators of the information and communication sector, 2008-2018</t>
  </si>
  <si>
    <t>Main indicators of the real estate activities sector, 2008-2018</t>
  </si>
  <si>
    <t>Main indicators of the professional, scientific and technical activities sector, 2008-2018</t>
  </si>
  <si>
    <t>Main indicators of the education sector, 2008-2018</t>
  </si>
  <si>
    <t>Main indicators of the human health and social work activities sector, 2008-2018</t>
  </si>
  <si>
    <t>Main indicators of the other service activities sector, 2008-2018</t>
  </si>
  <si>
    <t>Main indicators of the activities of households as employers sector, 2008-2018</t>
  </si>
  <si>
    <t>Main indicators of the arts, entertainment and recreation sector, 2008-2018</t>
  </si>
  <si>
    <t>TABLE G.4.1.11.  PRODUCTION VALUE BY ECONOMIC ACTIVITY, 2008-2018</t>
  </si>
  <si>
    <t>TABLE G.4.1.12.  VALUE ADDED BY ECONOMIC ACTIVITY, 2008-2018</t>
  </si>
  <si>
    <t>TABLE G.4.1.13.  EMPLOYMENT BY ECONOMIC ACTIVITY, 2008-2018</t>
  </si>
  <si>
    <t>TABLE G.4.1.14.  GROSS FIXED CAPITAL FORMATION BY ECONOMIC ACTIVITY, 2008-2017</t>
  </si>
  <si>
    <t>TABLE G.4.1.2.  MAIN INDICATORS OF THE INFORMATION AND COMMUNICATION SECTOR, 2008-2018</t>
  </si>
  <si>
    <t xml:space="preserve">(NACE Rev. 2: Section J)                         </t>
  </si>
  <si>
    <t xml:space="preserve">(NACE Rev. 2: Section L)                         </t>
  </si>
  <si>
    <t>TABLE G.4.1.4. MAIN INDICATORS OF THE PROFESSIONAL, SCIENTIFIC AND TECHNICAL ACTIVITIES SECTOR, 2008-2018</t>
  </si>
  <si>
    <t xml:space="preserve">(NACE Rev. 2: Section M)                         </t>
  </si>
  <si>
    <t>TABLE G.4.1.5.  MAIN INDICATORS OF THE ADMINISTRATIVE AND SUPPORT SERVICE ACTIVITIES SECTOR, 2008-2018</t>
  </si>
  <si>
    <t xml:space="preserve">(NACE Rev. 2: Section N)                         </t>
  </si>
  <si>
    <t>TABLE G.4.1.6. MAIN INDICATORS OF THE EDUCATION SECTOR, 2008-2018</t>
  </si>
  <si>
    <t xml:space="preserve">(NACE Rev. 2: Section P)                         </t>
  </si>
  <si>
    <t>TABLE G.4.1.7.  MAIN INDICATORS OF THE HUMAN HEALTH AND SOCIAL WORK ACTIVITIES SECTOR, 2008-2018</t>
  </si>
  <si>
    <t xml:space="preserve">(NACE Rev. 2: Section Q)                         </t>
  </si>
  <si>
    <t>TABLE G.4.1.8.  MAIN INDICATORS OF THE ARTS, ENTERTAINMENT AND RECREATION SECTOR, 2008-2018</t>
  </si>
  <si>
    <t xml:space="preserve">(NACE Rev. 2: Section R)                         </t>
  </si>
  <si>
    <t xml:space="preserve">(NACE Rev. 2: Section S)                         </t>
  </si>
  <si>
    <t>TABLE G.4.1.10.  MAIN INDICATORS OF THE ACTIVITIES OF HOUSEHOLDS AS EMPLOYERS SECTOR, 2008-2018</t>
  </si>
  <si>
    <t>TABLE G.4.1.9. MAIN INDICATORS OF THE OTHER SERVICE ACTIVITIES SECTOR, 2008-2018</t>
  </si>
  <si>
    <t>Production value in the transport and storage sector by activity, 2008-2017</t>
  </si>
  <si>
    <t>Vessels called at Cyprus ports by country-flag stated and net registered tonnage, 1960-2016</t>
  </si>
  <si>
    <t>Number of vessels called by port, 1960-2016</t>
  </si>
  <si>
    <t>Net registered tonnage of vessels called by port, 1960-2016</t>
  </si>
  <si>
    <t>TABLE G.1.12.   VESSELS CALLED AT CYPRUS PORTS BY COUNTRY-FLAG STATED AND NET REGISTERED TONNAGE, 1960-2016</t>
  </si>
  <si>
    <t>TABLE G.1.13.  NUMBER OF VESSELS CALLED BY PORT, 1960-2016</t>
  </si>
  <si>
    <t>TABLE G.1.14.  NET REGISTERED TONNAGE OF VESSELS CALLED BY PORT, 1960-2016</t>
  </si>
  <si>
    <t>Gross fixed capital formation by economic activity, 2008-2017</t>
  </si>
  <si>
    <t>Production value in the distributive trade sector, 2005-2017</t>
  </si>
  <si>
    <t>Value added in the distributive trade sector, 2005-2017</t>
  </si>
  <si>
    <t>Employment in the distributive trade sector, 2005-2017</t>
  </si>
  <si>
    <t xml:space="preserve">   2017 </t>
  </si>
  <si>
    <t>Source: Department of Customs and Excise.</t>
  </si>
  <si>
    <t>TABLE G.4.1.3.  MAIN INDICATORS OF THE REAL ESTATE ACTIVITIES SECTOR, 2008-2018</t>
  </si>
  <si>
    <t>Main indicators of the administrative and support service activities sector, 2008-2018</t>
  </si>
  <si>
    <t xml:space="preserve">(NACE Rev. 2: Division T97)                         </t>
  </si>
  <si>
    <t>FINANCIAL AND INSURANCE ACTIVITIES</t>
  </si>
  <si>
    <t>TABLE G.4.2.1.  MAIN  INDICATORS, 1995-2018</t>
  </si>
  <si>
    <t xml:space="preserve"> Indicator</t>
  </si>
  <si>
    <t>Unit</t>
  </si>
  <si>
    <t xml:space="preserve">   2004</t>
  </si>
  <si>
    <t xml:space="preserve">  2011</t>
  </si>
  <si>
    <t xml:space="preserve">  2012</t>
  </si>
  <si>
    <t xml:space="preserve">  2013</t>
  </si>
  <si>
    <t xml:space="preserve">  2014</t>
  </si>
  <si>
    <t xml:space="preserve">  2015</t>
  </si>
  <si>
    <t xml:space="preserve">  2016</t>
  </si>
  <si>
    <r>
      <t xml:space="preserve">  2018 </t>
    </r>
    <r>
      <rPr>
        <vertAlign val="superscript"/>
        <sz val="9"/>
        <rFont val="Times New Roman"/>
        <family val="1"/>
        <charset val="161"/>
      </rPr>
      <t>p</t>
    </r>
    <r>
      <rPr>
        <sz val="9"/>
        <rFont val="Times New Roman"/>
        <family val="1"/>
      </rPr>
      <t xml:space="preserve"> </t>
    </r>
  </si>
  <si>
    <t xml:space="preserve"> GROSS OUTPUT:</t>
  </si>
  <si>
    <t xml:space="preserve"> At current prices</t>
  </si>
  <si>
    <t xml:space="preserve"> Rate of growth</t>
  </si>
  <si>
    <t xml:space="preserve"> %</t>
  </si>
  <si>
    <t>..</t>
  </si>
  <si>
    <t xml:space="preserve"> VALUE ADDED:</t>
  </si>
  <si>
    <t xml:space="preserve"> At current market prices</t>
  </si>
  <si>
    <t xml:space="preserve"> Rate of growth   </t>
  </si>
  <si>
    <t xml:space="preserve"> Share of G.D.P.    </t>
  </si>
  <si>
    <t xml:space="preserve"> Rate of growth at volume measures - Reference Year 2010(chain-linking method)</t>
  </si>
  <si>
    <t xml:space="preserve"> Ratio of value added to gross output at  current prices</t>
  </si>
  <si>
    <t xml:space="preserve"> EMPLOYMENT AND EARNINGS:</t>
  </si>
  <si>
    <t xml:space="preserve">   (i) Persons engaged</t>
  </si>
  <si>
    <t xml:space="preserve"> % of total employment (persons)</t>
  </si>
  <si>
    <t xml:space="preserve">  (ii) Average labour cost per person engaged</t>
  </si>
  <si>
    <t>€</t>
  </si>
  <si>
    <t xml:space="preserve">  (iii) Value added at current prices per person engaged            </t>
  </si>
  <si>
    <t xml:space="preserve"> FIXED CAPITAL FORMATION</t>
  </si>
  <si>
    <t xml:space="preserve"> "</t>
  </si>
  <si>
    <t xml:space="preserve"> Machinery and equipment and intagible assets</t>
  </si>
  <si>
    <t xml:space="preserve"> Vehicles, ships and aircraft</t>
  </si>
  <si>
    <t>TABLE G.4.2.2.  GROSS OUTPUT BY ECONOMIC ACTIVITY, 1995-2018</t>
  </si>
  <si>
    <t>Code NACE Rev.2</t>
  </si>
  <si>
    <t xml:space="preserve"> Economic Activity</t>
  </si>
  <si>
    <t xml:space="preserve">  2004</t>
  </si>
  <si>
    <t xml:space="preserve">   2007</t>
  </si>
  <si>
    <t xml:space="preserve">     2017</t>
  </si>
  <si>
    <t>FINANCIAL SERVICE ACTIVITIES, EXCEPT INSURANCE AND PENSION FUNDING</t>
  </si>
  <si>
    <t xml:space="preserve">INSURANCE, REINSURANCE AND PENSION FUNDING, EXCEPT COMPULSORY SOCIAL SECURITY </t>
  </si>
  <si>
    <t>ACTIVITIES AUXILIARY TO FINANCIAL SERVICES AND INSURANCE ACTIVITIES</t>
  </si>
  <si>
    <t>TABLE G.4.2.3. VALUE ADDED BY ECONOMIC ACTIVITY, 1995-2018</t>
  </si>
  <si>
    <t>Code NACE Rev. 2</t>
  </si>
  <si>
    <t xml:space="preserve">   2016</t>
  </si>
  <si>
    <t>TABLE G.4.2.4.  EMPLOYMENT BY ECONOMIC ACTIVITY, 1995-2018</t>
  </si>
  <si>
    <t>(Yearly average number of persons)</t>
  </si>
  <si>
    <t>TABLE G.4.2.5. GROSS FIXED CAPITAL FORMATION BY ECONOMIC ACTIVITY, 1995-2017</t>
  </si>
  <si>
    <t xml:space="preserve">  1995</t>
  </si>
  <si>
    <t xml:space="preserve">  1997</t>
  </si>
  <si>
    <t xml:space="preserve">  1998</t>
  </si>
  <si>
    <t xml:space="preserve">  1999</t>
  </si>
  <si>
    <t xml:space="preserve">  2000</t>
  </si>
  <si>
    <t xml:space="preserve">  2001</t>
  </si>
  <si>
    <t xml:space="preserve">  2002</t>
  </si>
  <si>
    <t>G.4.2. FINANCIAL AND INSURANCE ACTIVITIES</t>
  </si>
  <si>
    <t>Main indicators, 1995-2018</t>
  </si>
  <si>
    <t xml:space="preserve">Gross output by economic activity, 1995-2018 </t>
  </si>
  <si>
    <t>Value added by economic activity, 1995-2018</t>
  </si>
  <si>
    <t>Employment by economic activity, 1995-2018</t>
  </si>
  <si>
    <t>Gross fixed capital formation by economic activity, 1995-2018</t>
  </si>
  <si>
    <t>INSURANCE AND</t>
  </si>
  <si>
    <t>REGISTRATION OF COMPANIES</t>
  </si>
  <si>
    <t>TABLE G.4.3.1a.  GROSS PREMIUMS WRITTEN, 2016-2018</t>
  </si>
  <si>
    <t xml:space="preserve"> by type of  business</t>
  </si>
  <si>
    <t xml:space="preserve"> Life Premiums</t>
  </si>
  <si>
    <t xml:space="preserve"> Non-life Premiums</t>
  </si>
  <si>
    <t xml:space="preserve"> by type of undertaking</t>
  </si>
  <si>
    <t xml:space="preserve"> by life undertakings</t>
  </si>
  <si>
    <t xml:space="preserve"> by non-life undertakings</t>
  </si>
  <si>
    <t xml:space="preserve"> by composite undertakings</t>
  </si>
  <si>
    <t xml:space="preserve">Source:  </t>
  </si>
  <si>
    <t>Insurance Companies Control Service.</t>
  </si>
  <si>
    <t xml:space="preserve">Notes:    </t>
  </si>
  <si>
    <t xml:space="preserve">The data on insurance sector was classified and defined according to Insurance Services and Other Related Issues Laws </t>
  </si>
  <si>
    <t xml:space="preserve">of 2002-2008 and the accompanying Regulations of 2002-2004. As from 1/1/2016 a new regime has been implemented </t>
  </si>
  <si>
    <t xml:space="preserve">(Solvency II) and the old Law has been replaced by the Law on Insurance and Reinsurance Business and Other Related </t>
  </si>
  <si>
    <t xml:space="preserve">Issues of 2016. The data for 2016 onwards has been primarily obtained from the Quantitative Reporting Templates </t>
  </si>
  <si>
    <t>submitted in accordance with the Law on Insurance and Reinsurance Business and Other Related Issues of 2016-2019</t>
  </si>
  <si>
    <t xml:space="preserve">and the Regulations on Insurance and Reinsurance Business and Other Related Issues of 2016-2019.  The premiums written </t>
  </si>
  <si>
    <t>refer to premiums written in Cyprus and outside Cyprus, by undertakings supervised by ICCS.</t>
  </si>
  <si>
    <t>TABLE G.4.3.1b.  GROSS PREMIUMS WRITTEN, 2003-2015</t>
  </si>
  <si>
    <t>The figures refer to domestic business undertakings only and to business in the Government controlled areas.</t>
  </si>
  <si>
    <t xml:space="preserve">For Domestic Business Undertakings which also transact some business abroad, the respective gross premiums </t>
  </si>
  <si>
    <t xml:space="preserve">written abroad have also been taken in consideration.    </t>
  </si>
  <si>
    <t xml:space="preserve">The Domestic Business written by EU Insurance Undertakings either through F.O.E. or F.O.S. </t>
  </si>
  <si>
    <t>has not been taken in consideration.</t>
  </si>
  <si>
    <t>TABLE G.4.3.2a.  NON-LIFE PREMIUMS WRITTEN, 2016-2018</t>
  </si>
  <si>
    <t xml:space="preserve"> by major class of business</t>
  </si>
  <si>
    <t xml:space="preserve"> Accident and Health Insurance</t>
  </si>
  <si>
    <t xml:space="preserve"> Motor Insurance</t>
  </si>
  <si>
    <t xml:space="preserve"> Marine, Aviation and Transport Insurance</t>
  </si>
  <si>
    <t xml:space="preserve"> Insurance against Fire and Other Damage to Property</t>
  </si>
  <si>
    <t xml:space="preserve"> Liability insurance</t>
  </si>
  <si>
    <t xml:space="preserve"> Miscellaneous (Credit and Suretyship Insurance, </t>
  </si>
  <si>
    <t xml:space="preserve"> Legal, Assistance, Miscellaneous Financial Loss)</t>
  </si>
  <si>
    <t xml:space="preserve"> Non-Proportional reinsurance (Health, Casualty, </t>
  </si>
  <si>
    <t xml:space="preserve"> Aviation, Transport, Property)</t>
  </si>
  <si>
    <t>and the Regulations on Insurance and Reinsurance Business and Other Related Issues of 2016-2019.  The premiums</t>
  </si>
  <si>
    <t>written refer to premiums written in Cyprus and outside Cyprus, by undertakings supervised by ICCS.</t>
  </si>
  <si>
    <t>TABLE G.4.3.2b.  NON-LIFE PREMIUMS WRITTEN, 2003-2015</t>
  </si>
  <si>
    <t xml:space="preserve"> Premiums written by non-life</t>
  </si>
  <si>
    <t xml:space="preserve"> undertakings</t>
  </si>
  <si>
    <t xml:space="preserve"> Non-life Premiums written</t>
  </si>
  <si>
    <t xml:space="preserve"> by Life undertakings</t>
  </si>
  <si>
    <t xml:space="preserve"> (Accident and Health)</t>
  </si>
  <si>
    <t xml:space="preserve"> by insurance class</t>
  </si>
  <si>
    <t xml:space="preserve"> Accident and Health</t>
  </si>
  <si>
    <t xml:space="preserve"> Motor Vehicle</t>
  </si>
  <si>
    <t xml:space="preserve"> Marine, Aviation and Transport</t>
  </si>
  <si>
    <t xml:space="preserve"> Fire and Other Damage </t>
  </si>
  <si>
    <t xml:space="preserve"> to Property</t>
  </si>
  <si>
    <t xml:space="preserve"> General Liability</t>
  </si>
  <si>
    <t xml:space="preserve"> Credit and Suretyship</t>
  </si>
  <si>
    <t xml:space="preserve"> Miscellaneous</t>
  </si>
  <si>
    <t>Source:  Insurance Companies Control Service.</t>
  </si>
  <si>
    <t xml:space="preserve">Notes: The figures refer to domestic  business undertakings only and to business in the Government controlled areas. For </t>
  </si>
  <si>
    <r>
      <rPr>
        <sz val="9"/>
        <color theme="0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Domestic Business Undertakings which also transact some business abroad, the respective gross premiums written abroad </t>
    </r>
  </si>
  <si>
    <r>
      <rPr>
        <sz val="9"/>
        <color theme="0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have also been taken in consideration. The Domestic Business written by EU Insurance Undertakings either through      </t>
    </r>
  </si>
  <si>
    <r>
      <rPr>
        <sz val="9"/>
        <color theme="0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F.O.E. or F.O.S. has not been taken in consideration.</t>
    </r>
  </si>
  <si>
    <t>TABLE G.4.3.3.  INSURANCE PREMIUMS TO GDP, 2003-2018</t>
  </si>
  <si>
    <t xml:space="preserve">    2005</t>
  </si>
  <si>
    <r>
      <t xml:space="preserve">   2016 </t>
    </r>
    <r>
      <rPr>
        <vertAlign val="superscript"/>
        <sz val="9"/>
        <rFont val="Times New Roman"/>
        <family val="1"/>
        <charset val="161"/>
      </rPr>
      <t>1</t>
    </r>
  </si>
  <si>
    <r>
      <t xml:space="preserve">   2017 </t>
    </r>
    <r>
      <rPr>
        <vertAlign val="superscript"/>
        <sz val="9"/>
        <rFont val="Times New Roman"/>
        <family val="1"/>
        <charset val="161"/>
      </rPr>
      <t>1</t>
    </r>
  </si>
  <si>
    <r>
      <t xml:space="preserve">   2018 </t>
    </r>
    <r>
      <rPr>
        <vertAlign val="superscript"/>
        <sz val="9"/>
        <rFont val="Times New Roman"/>
        <family val="1"/>
        <charset val="161"/>
      </rPr>
      <t>1</t>
    </r>
  </si>
  <si>
    <t xml:space="preserve"> GDP</t>
  </si>
  <si>
    <t xml:space="preserve"> Life Premiums written</t>
  </si>
  <si>
    <t xml:space="preserve"> Ratio of Life Premiums to GDP</t>
  </si>
  <si>
    <t>%</t>
  </si>
  <si>
    <t xml:space="preserve"> Ratio of Non-life Premiums to GDP</t>
  </si>
  <si>
    <t xml:space="preserve"> Ratio of Aggragate Premiums to GDP</t>
  </si>
  <si>
    <t>Notes:</t>
  </si>
  <si>
    <t xml:space="preserve">1. The figures for years 2003-2015, refer to domestic business only. Any premiums produced outside Cyprus by domestic business undertakings and any premiums produced by EU Insurance </t>
  </si>
  <si>
    <t>Undertakings which are transacting business in Cyprus through F.O.E. or F.O.S. are not included in this table.</t>
  </si>
  <si>
    <r>
      <rPr>
        <sz val="9"/>
        <color theme="0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  </t>
    </r>
  </si>
  <si>
    <t xml:space="preserve">2. The data on insurance sector was classified and defined according to Insurance Services and Other Related Issues Laws of 2002-2008 and the accompanying Regulations of 2002-2004. </t>
  </si>
  <si>
    <t>As from 1/1/2016 a new regime has been implemented (Solvency II) and the old Law has been replaced by the Law on Insurance and Reinsurance Business and Other Related Issues of 2016.</t>
  </si>
  <si>
    <t xml:space="preserve">The data for 2016 onwards has been primarily obtained from the Quantitative Reporting Templates submitted in accordance with the Law on Insurance and Reinsurance Business and </t>
  </si>
  <si>
    <t xml:space="preserve">Other Related Issues of 2016-2019 and the Regulations on Insurance and Reinsurance Business and Other Related Issues of 2016-2019. The premiums written refer to premiums written in </t>
  </si>
  <si>
    <t>Cyprus and outside Cyprus, by undertakings supervised by ICCS.</t>
  </si>
  <si>
    <t>TABLE G.4.3.4.  PREMIUMS WRITTEN PER CAPITA, 2003-2018</t>
  </si>
  <si>
    <t xml:space="preserve"> Population</t>
  </si>
  <si>
    <t xml:space="preserve"> Life Premiums per capita</t>
  </si>
  <si>
    <t xml:space="preserve"> Non-life Premiums per capita</t>
  </si>
  <si>
    <t xml:space="preserve"> Aggragate Premiums per capita</t>
  </si>
  <si>
    <t xml:space="preserve">REGISTRATION OF COMPANIES </t>
  </si>
  <si>
    <t>TABLE G.4.3.5a.  UNDERTAKINGS supervised by ICCS, 2016-2018</t>
  </si>
  <si>
    <t>Analysis of Assets as per Solvency 2 Statutory Balance Sheet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</si>
  <si>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</si>
  <si>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</si>
  <si>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</si>
  <si>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</si>
  <si>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</si>
  <si>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</si>
  <si>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</si>
  <si>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</si>
  <si>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</si>
  <si>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</si>
  <si>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</si>
  <si>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</si>
  <si>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Corporate Bonds</t>
  </si>
  <si>
    <t>Structured notes</t>
  </si>
  <si>
    <t>Collateralised securities</t>
  </si>
  <si>
    <t>Collective Investments Undertakings</t>
  </si>
  <si>
    <t>Derivatives</t>
  </si>
  <si>
    <t>Deposits other than cash equivalents</t>
  </si>
  <si>
    <t>Other investments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</si>
  <si>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</si>
  <si>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</si>
  <si>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</si>
  <si>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</si>
  <si>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</si>
  <si>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</si>
  <si>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</si>
  <si>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</si>
  <si>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</si>
  <si>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</si>
  <si>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</si>
  <si>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</si>
  <si>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</si>
  <si>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</si>
  <si>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</si>
  <si>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</si>
  <si>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</si>
  <si>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</si>
  <si>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</si>
  <si>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</si>
  <si>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</si>
  <si>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</si>
  <si>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Note:    The figures refer to domestic  business undertakings only, and include both life and non-life business.</t>
  </si>
  <si>
    <t xml:space="preserve">Description of investments </t>
  </si>
  <si>
    <t>that cover technical reserves</t>
  </si>
  <si>
    <t xml:space="preserve">of domestic </t>
  </si>
  <si>
    <t>business undertakings</t>
  </si>
  <si>
    <t>Debt securities</t>
  </si>
  <si>
    <t>Fixed interest</t>
  </si>
  <si>
    <t>Approved securities</t>
  </si>
  <si>
    <t>Other securities</t>
  </si>
  <si>
    <t>Other than fixed interest</t>
  </si>
  <si>
    <t xml:space="preserve">Shares in companies </t>
  </si>
  <si>
    <t xml:space="preserve">other than </t>
  </si>
  <si>
    <t>group undertakings</t>
  </si>
  <si>
    <t>Listed</t>
  </si>
  <si>
    <t>Unlisted</t>
  </si>
  <si>
    <t xml:space="preserve">Other variable </t>
  </si>
  <si>
    <t>yield securities</t>
  </si>
  <si>
    <t xml:space="preserve">Money market bills, </t>
  </si>
  <si>
    <t xml:space="preserve">certificates of deposit </t>
  </si>
  <si>
    <t>and similar instruments</t>
  </si>
  <si>
    <t>Units or other beneficial</t>
  </si>
  <si>
    <t>interests in collective</t>
  </si>
  <si>
    <t>investment funds</t>
  </si>
  <si>
    <t xml:space="preserve">Falling within </t>
  </si>
  <si>
    <t>UCITS Directive</t>
  </si>
  <si>
    <t>Other</t>
  </si>
  <si>
    <t>Beneficial interests</t>
  </si>
  <si>
    <t>in limited partnerships</t>
  </si>
  <si>
    <t>Deposits with approved</t>
  </si>
  <si>
    <t>credit institutions</t>
  </si>
  <si>
    <t>Short term deposits</t>
  </si>
  <si>
    <t>Other deposits</t>
  </si>
  <si>
    <t>Loans secured</t>
  </si>
  <si>
    <t>by mortgages</t>
  </si>
  <si>
    <t xml:space="preserve">Loans secured on </t>
  </si>
  <si>
    <t>policies of insurance</t>
  </si>
  <si>
    <t>Other loans</t>
  </si>
  <si>
    <t>Secured</t>
  </si>
  <si>
    <t>Unsecured</t>
  </si>
  <si>
    <t xml:space="preserve">Rights under </t>
  </si>
  <si>
    <t>derivative contracts</t>
  </si>
  <si>
    <t xml:space="preserve">Investments in </t>
  </si>
  <si>
    <t>related undertakings</t>
  </si>
  <si>
    <t>Insurance companies</t>
  </si>
  <si>
    <t>Shares</t>
  </si>
  <si>
    <t>Debts</t>
  </si>
  <si>
    <t>Other companies</t>
  </si>
  <si>
    <t>(cont'd)</t>
  </si>
  <si>
    <t xml:space="preserve">INSURANCE AND </t>
  </si>
  <si>
    <t>TABLE G.4.3.5b (cont'd).  DOMESTIC BUSINESS UNDERTAKINGS, 2003-2016</t>
  </si>
  <si>
    <t xml:space="preserve">group undertakings </t>
  </si>
  <si>
    <t>other than related undertakings</t>
  </si>
  <si>
    <t>Land</t>
  </si>
  <si>
    <t>Reversionary interests</t>
  </si>
  <si>
    <t>Equipment</t>
  </si>
  <si>
    <t>Debtors</t>
  </si>
  <si>
    <t>Outstanding premiums</t>
  </si>
  <si>
    <t>Owed by intermediaries</t>
  </si>
  <si>
    <t>Owed by reinsurers</t>
  </si>
  <si>
    <t xml:space="preserve">Reinsurers' share </t>
  </si>
  <si>
    <t>of technical provisions</t>
  </si>
  <si>
    <t xml:space="preserve">Provision for </t>
  </si>
  <si>
    <t>unearned premiums</t>
  </si>
  <si>
    <t>Claims outstanding</t>
  </si>
  <si>
    <t>unexpired risks</t>
  </si>
  <si>
    <t>Deferred acquisition costs</t>
  </si>
  <si>
    <t>Accrued interest and rent</t>
  </si>
  <si>
    <t>Other prepayments</t>
  </si>
  <si>
    <t xml:space="preserve">and accrued income </t>
  </si>
  <si>
    <t>Cash</t>
  </si>
  <si>
    <t xml:space="preserve">Other assets </t>
  </si>
  <si>
    <t>Total (1 to 42)</t>
  </si>
  <si>
    <t xml:space="preserve">Reductions for counter </t>
  </si>
  <si>
    <t xml:space="preserve">party exposure in </t>
  </si>
  <si>
    <t xml:space="preserve">accordance with the </t>
  </si>
  <si>
    <t xml:space="preserve">Orders of Approved </t>
  </si>
  <si>
    <t>Investments of the</t>
  </si>
  <si>
    <t>Minister of Finance</t>
  </si>
  <si>
    <t>Total admissible assets</t>
  </si>
  <si>
    <t>(43 - 44)</t>
  </si>
  <si>
    <t>TABLE G.4.3.6.  NUMBER OF SUPERVISED UNDERTAKINGS, 2016-2018</t>
  </si>
  <si>
    <t>Insurance</t>
  </si>
  <si>
    <t>Reinsurance</t>
  </si>
  <si>
    <t>G.4.3. INSURANCE AND REGISTRATION OF COMPANIES</t>
  </si>
  <si>
    <t>1a.</t>
  </si>
  <si>
    <t>1b.</t>
  </si>
  <si>
    <t>Gross premiums written, 2003-2015</t>
  </si>
  <si>
    <t>2a.</t>
  </si>
  <si>
    <t>2b.</t>
  </si>
  <si>
    <t xml:space="preserve">Non-life premiums written, 2003-2015 </t>
  </si>
  <si>
    <t>5a.</t>
  </si>
  <si>
    <t>5b.</t>
  </si>
  <si>
    <t xml:space="preserve">Domestic business undertakings, 2003- 2015 </t>
  </si>
  <si>
    <t>Gross premiums written, 2016-2018</t>
  </si>
  <si>
    <t>Non-life premiums written, 2016-2018</t>
  </si>
  <si>
    <t>Insurance premiums to GDP, 2003-2018</t>
  </si>
  <si>
    <t xml:space="preserve">Premiums written per capita, 2003-2018 </t>
  </si>
  <si>
    <t>Undertakings supervised by ICCS, 2016-2018</t>
  </si>
  <si>
    <t>TABLE G.4.3.5b.  DOMESTIC BUSINESS UNDERTAKINGS, 2003-2015</t>
  </si>
  <si>
    <t>Number of supervised undertakings, 2016-2018</t>
  </si>
  <si>
    <t>TABLE G.4.3.7.  MAIN INDICATORS OF THE COMPANIES SECTION, 1995-2018</t>
  </si>
  <si>
    <t xml:space="preserve"> Companies on the register</t>
  </si>
  <si>
    <r>
      <t xml:space="preserve"> New registrations</t>
    </r>
    <r>
      <rPr>
        <vertAlign val="superscript"/>
        <sz val="9"/>
        <color indexed="8"/>
        <rFont val="Times New Roman"/>
        <family val="1"/>
        <charset val="161"/>
      </rPr>
      <t>1</t>
    </r>
  </si>
  <si>
    <t xml:space="preserve"> Name applications for new companies</t>
  </si>
  <si>
    <t xml:space="preserve"> Certified copies issued</t>
  </si>
  <si>
    <t xml:space="preserve"> Inquiries on companies information-searches</t>
  </si>
  <si>
    <t xml:space="preserve"> Annual reports submitted by companies</t>
  </si>
  <si>
    <t xml:space="preserve"> Filing of other documents submitted by companies</t>
  </si>
  <si>
    <t>Note:  1. This number includes all types of limited companies.</t>
  </si>
  <si>
    <t xml:space="preserve">Source:  Website of the Department of Registrar of Companies and Official Receiver, Ministry of Commerce, Industry and Tourism (http://www.mcit.gov.cy). </t>
  </si>
  <si>
    <t>COPYRIGHT ©: 2018 REPUBLIC OF CYPRUS, STATISTICAL SERVICE</t>
  </si>
  <si>
    <t>TABLE G.4.3.8.  REGISTRATION OF BUSINESS NAMES AND PARTNERSHIPS AND OVERSEAS COMPANIES, 1995-2018</t>
  </si>
  <si>
    <t>Type of companies</t>
  </si>
  <si>
    <t xml:space="preserve"> Business names and Partnerships</t>
  </si>
  <si>
    <t xml:space="preserve"> Overseas Companies</t>
  </si>
  <si>
    <t>Registration of business names and partnerships and overseas companies, 1995-2019</t>
  </si>
  <si>
    <t>Main indicators of the companies section, 1995-2019</t>
  </si>
  <si>
    <t>TOURISM</t>
  </si>
  <si>
    <t>TABLE G.2.1.  STATISTICS ON MOVEMENT OF TRAVELERS, 1979-2018</t>
  </si>
  <si>
    <r>
      <t xml:space="preserve">1991 </t>
    </r>
    <r>
      <rPr>
        <vertAlign val="superscript"/>
        <sz val="9"/>
        <rFont val="Times New Roman"/>
        <family val="1"/>
        <charset val="161"/>
      </rPr>
      <t>2</t>
    </r>
  </si>
  <si>
    <r>
      <t xml:space="preserve">1992 </t>
    </r>
    <r>
      <rPr>
        <vertAlign val="superscript"/>
        <sz val="9"/>
        <rFont val="Times New Roman"/>
        <family val="1"/>
        <charset val="161"/>
      </rPr>
      <t>2,3</t>
    </r>
  </si>
  <si>
    <r>
      <t xml:space="preserve">1993 </t>
    </r>
    <r>
      <rPr>
        <vertAlign val="superscript"/>
        <sz val="9"/>
        <rFont val="Times New Roman"/>
        <family val="1"/>
        <charset val="161"/>
      </rPr>
      <t>2,3</t>
    </r>
  </si>
  <si>
    <r>
      <t xml:space="preserve">1994 </t>
    </r>
    <r>
      <rPr>
        <vertAlign val="superscript"/>
        <sz val="9"/>
        <rFont val="Times New Roman"/>
        <family val="1"/>
        <charset val="161"/>
      </rPr>
      <t>2,3</t>
    </r>
  </si>
  <si>
    <r>
      <t xml:space="preserve">1995 </t>
    </r>
    <r>
      <rPr>
        <vertAlign val="superscript"/>
        <sz val="9"/>
        <rFont val="Times New Roman"/>
        <family val="1"/>
        <charset val="161"/>
      </rPr>
      <t>2</t>
    </r>
  </si>
  <si>
    <r>
      <t xml:space="preserve">1996 </t>
    </r>
    <r>
      <rPr>
        <vertAlign val="superscript"/>
        <sz val="9"/>
        <rFont val="Times New Roman"/>
        <family val="1"/>
        <charset val="161"/>
      </rPr>
      <t>2</t>
    </r>
  </si>
  <si>
    <r>
      <t xml:space="preserve">1997 </t>
    </r>
    <r>
      <rPr>
        <vertAlign val="superscript"/>
        <sz val="9"/>
        <rFont val="Times New Roman"/>
        <family val="1"/>
        <charset val="161"/>
      </rPr>
      <t>2</t>
    </r>
  </si>
  <si>
    <t xml:space="preserve"> TRAVELERS (incl. excursionists)</t>
  </si>
  <si>
    <t xml:space="preserve">    Arrivals</t>
  </si>
  <si>
    <t xml:space="preserve">    Departures</t>
  </si>
  <si>
    <t xml:space="preserve"> VISITORS</t>
  </si>
  <si>
    <r>
      <t xml:space="preserve">2.634.772 </t>
    </r>
    <r>
      <rPr>
        <vertAlign val="superscript"/>
        <sz val="9"/>
        <rFont val="Times New Roman"/>
        <family val="1"/>
        <charset val="161"/>
      </rPr>
      <t>4</t>
    </r>
  </si>
  <si>
    <r>
      <t xml:space="preserve">2.626.163 </t>
    </r>
    <r>
      <rPr>
        <vertAlign val="superscript"/>
        <sz val="9"/>
        <rFont val="Times New Roman"/>
        <family val="1"/>
        <charset val="161"/>
      </rPr>
      <t>5</t>
    </r>
  </si>
  <si>
    <t>SAME-DAY VISITORS</t>
  </si>
  <si>
    <r>
      <t>282.087</t>
    </r>
    <r>
      <rPr>
        <sz val="5"/>
        <rFont val="Times New Roman"/>
        <family val="1"/>
        <charset val="161"/>
      </rPr>
      <t xml:space="preserve"> </t>
    </r>
    <r>
      <rPr>
        <vertAlign val="superscript"/>
        <sz val="9"/>
        <rFont val="Times New Roman"/>
        <family val="1"/>
        <charset val="161"/>
      </rPr>
      <t>1</t>
    </r>
  </si>
  <si>
    <r>
      <t xml:space="preserve">169.864 </t>
    </r>
    <r>
      <rPr>
        <vertAlign val="superscript"/>
        <sz val="9"/>
        <rFont val="Times New Roman"/>
        <family val="1"/>
        <charset val="161"/>
      </rPr>
      <t>4</t>
    </r>
  </si>
  <si>
    <r>
      <t xml:space="preserve">220.773 </t>
    </r>
    <r>
      <rPr>
        <vertAlign val="superscript"/>
        <sz val="9"/>
        <rFont val="Times New Roman"/>
        <family val="1"/>
        <charset val="161"/>
      </rPr>
      <t>5</t>
    </r>
  </si>
  <si>
    <t xml:space="preserve">   Ports</t>
  </si>
  <si>
    <t>Airports</t>
  </si>
  <si>
    <r>
      <t xml:space="preserve">6.965 </t>
    </r>
    <r>
      <rPr>
        <vertAlign val="superscript"/>
        <sz val="9"/>
        <rFont val="Times New Roman"/>
        <family val="1"/>
        <charset val="161"/>
      </rPr>
      <t>4</t>
    </r>
  </si>
  <si>
    <r>
      <t xml:space="preserve">14.175 </t>
    </r>
    <r>
      <rPr>
        <vertAlign val="superscript"/>
        <sz val="9"/>
        <rFont val="Times New Roman"/>
        <family val="1"/>
        <charset val="161"/>
      </rPr>
      <t>5</t>
    </r>
  </si>
  <si>
    <t>TOURISTS</t>
  </si>
  <si>
    <r>
      <t xml:space="preserve">2.464.908 </t>
    </r>
    <r>
      <rPr>
        <vertAlign val="superscript"/>
        <sz val="10"/>
        <color indexed="8"/>
        <rFont val="Arial"/>
        <family val="2"/>
        <charset val="161"/>
      </rPr>
      <t>4</t>
    </r>
  </si>
  <si>
    <r>
      <t xml:space="preserve">2.405.390 </t>
    </r>
    <r>
      <rPr>
        <vertAlign val="superscript"/>
        <sz val="9"/>
        <rFont val="Times New Roman"/>
        <family val="1"/>
        <charset val="161"/>
      </rPr>
      <t>5</t>
    </r>
  </si>
  <si>
    <t xml:space="preserve"> TRIPS OF RESIDENTS</t>
  </si>
  <si>
    <r>
      <t xml:space="preserve">1.194.053 </t>
    </r>
    <r>
      <rPr>
        <vertAlign val="superscript"/>
        <sz val="9"/>
        <rFont val="Times New Roman"/>
        <family val="1"/>
        <charset val="161"/>
      </rPr>
      <t>4</t>
    </r>
  </si>
  <si>
    <r>
      <t xml:space="preserve">1.115.226 </t>
    </r>
    <r>
      <rPr>
        <vertAlign val="superscript"/>
        <sz val="9"/>
        <rFont val="Times New Roman"/>
        <family val="1"/>
        <charset val="161"/>
      </rPr>
      <t>5</t>
    </r>
  </si>
  <si>
    <t xml:space="preserve"> OTHER TRAVELERS</t>
  </si>
  <si>
    <r>
      <t xml:space="preserve">43.467 </t>
    </r>
    <r>
      <rPr>
        <vertAlign val="superscript"/>
        <sz val="9"/>
        <rFont val="Times New Roman"/>
        <family val="1"/>
        <charset val="161"/>
      </rPr>
      <t>4</t>
    </r>
  </si>
  <si>
    <r>
      <t xml:space="preserve">31.803 </t>
    </r>
    <r>
      <rPr>
        <vertAlign val="superscript"/>
        <sz val="9"/>
        <rFont val="Times New Roman"/>
        <family val="1"/>
        <charset val="161"/>
      </rPr>
      <t>5</t>
    </r>
  </si>
  <si>
    <t>Notes:  1. The number includes 53.385 transit passengers from the Lebanon crisis.</t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</si>
  <si>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2. From July 1991 - May 1997, figures are based on estimations.</t>
    </r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</si>
  <si>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3. For 1992, 1993 and 1994 figures for various categories of travelers are rounded estimates and do not add up to the total travelers.</t>
    </r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</si>
  <si>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4. Data for the month of March 2012 is based on estimations.</t>
    </r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</si>
  <si>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5. Data for the month of January 2013 is based on estimations.</t>
    </r>
  </si>
  <si>
    <t>TABLE G.2.2.  TRAVELERS BY MODE OF TRAVEL, 1976-2018</t>
  </si>
  <si>
    <t>Arrivals</t>
  </si>
  <si>
    <t>Departures</t>
  </si>
  <si>
    <t xml:space="preserve"> Total</t>
  </si>
  <si>
    <t>Sea</t>
  </si>
  <si>
    <t>Air</t>
  </si>
  <si>
    <t xml:space="preserve"> Sea</t>
  </si>
  <si>
    <t>TABLE G.2.3.  ARRIVALS OF VISITORS BY MODE OF TRAVEL AND PURPOSE OF VISIT, 1979-2018</t>
  </si>
  <si>
    <t>Purpose of visit</t>
  </si>
  <si>
    <t>Pleasure</t>
  </si>
  <si>
    <t>Professional</t>
  </si>
  <si>
    <r>
      <t xml:space="preserve">  2012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</si>
  <si>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 2013 </t>
    </r>
    <r>
      <rPr>
        <vertAlign val="superscript"/>
        <sz val="9"/>
        <color indexed="8"/>
        <rFont val="Times New Roman"/>
        <family val="1"/>
        <charset val="161"/>
      </rPr>
      <t>2</t>
    </r>
  </si>
  <si>
    <t>Notes:  - From July 1991 - May 1997, figures are based on estimations.</t>
  </si>
  <si>
    <r>
      <rPr>
        <sz val="9"/>
        <color indexed="9"/>
        <rFont val="Times New Roman"/>
        <family val="1"/>
        <charset val="161"/>
      </rPr>
      <t xml:space="preserve">Notes:  </t>
    </r>
    <r>
      <rPr>
        <sz val="9"/>
        <color indexed="8"/>
        <rFont val="Times New Roman"/>
        <family val="1"/>
        <charset val="161"/>
      </rPr>
      <t>- For 1997 onwards tourists are classified according to their purpose of visit (pleasure, professional),</t>
    </r>
  </si>
  <si>
    <t xml:space="preserve">              while same - day visitors are included in the category "Other".</t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</si>
  <si>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1. Data for the month of March 2012 is based on estimations.</t>
    </r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</si>
  <si>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 2. Data for the month of January 2013 is based on estimations.</t>
    </r>
  </si>
  <si>
    <t>TABLE G.2.4.  ARRIVALS OF TOURISTS BY MONTH, 1976-2018</t>
  </si>
  <si>
    <t xml:space="preserve">  Month</t>
  </si>
  <si>
    <t xml:space="preserve">    2000</t>
  </si>
  <si>
    <t xml:space="preserve">    2001</t>
  </si>
  <si>
    <t xml:space="preserve">    2002</t>
  </si>
  <si>
    <t xml:space="preserve">    2003</t>
  </si>
  <si>
    <t xml:space="preserve">    2004</t>
  </si>
  <si>
    <t xml:space="preserve">    2006</t>
  </si>
  <si>
    <t xml:space="preserve">    2007</t>
  </si>
  <si>
    <t xml:space="preserve">    2008</t>
  </si>
  <si>
    <t xml:space="preserve"> January</t>
  </si>
  <si>
    <r>
      <t xml:space="preserve">42.286 </t>
    </r>
    <r>
      <rPr>
        <vertAlign val="superscript"/>
        <sz val="9"/>
        <color indexed="8"/>
        <rFont val="Times New Roman"/>
        <family val="1"/>
        <charset val="161"/>
      </rPr>
      <t>e</t>
    </r>
  </si>
  <si>
    <t xml:space="preserve"> February</t>
  </si>
  <si>
    <t xml:space="preserve"> March </t>
  </si>
  <si>
    <r>
      <t xml:space="preserve">94.300 </t>
    </r>
    <r>
      <rPr>
        <vertAlign val="superscript"/>
        <sz val="9"/>
        <color indexed="8"/>
        <rFont val="Times New Roman"/>
        <family val="1"/>
        <charset val="161"/>
      </rPr>
      <t>e</t>
    </r>
  </si>
  <si>
    <t xml:space="preserve"> April</t>
  </si>
  <si>
    <t xml:space="preserve"> May</t>
  </si>
  <si>
    <t xml:space="preserve"> June</t>
  </si>
  <si>
    <t xml:space="preserve"> July</t>
  </si>
  <si>
    <t xml:space="preserve"> August</t>
  </si>
  <si>
    <t xml:space="preserve"> September</t>
  </si>
  <si>
    <t xml:space="preserve"> October</t>
  </si>
  <si>
    <t xml:space="preserve"> November</t>
  </si>
  <si>
    <t xml:space="preserve"> December</t>
  </si>
  <si>
    <t>Notes: - From July 1991 - May 1997, figures are based on estimations.</t>
  </si>
  <si>
    <t>TABLE G.2.5.  ARRIVALS OF TOURISTS BY COUNTRY OF USUAL RESIDENCE (main countries), 1986-2018</t>
  </si>
  <si>
    <t xml:space="preserve"> Country</t>
  </si>
  <si>
    <r>
      <t xml:space="preserve">   1991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</si>
  <si>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   1992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</si>
  <si>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   1993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</si>
  <si>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   1994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</si>
  <si>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   1995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</si>
  <si>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1996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</si>
  <si>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1997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</si>
  <si>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2012 </t>
    </r>
    <r>
      <rPr>
        <vertAlign val="superscript"/>
        <sz val="9"/>
        <color indexed="8"/>
        <rFont val="Times New Roman"/>
        <family val="1"/>
        <charset val="161"/>
      </rPr>
      <t>4</t>
    </r>
  </si>
  <si>
    <r>
      <t xml:space="preserve">2013 </t>
    </r>
    <r>
      <rPr>
        <vertAlign val="superscript"/>
        <sz val="9"/>
        <color indexed="8"/>
        <rFont val="Times New Roman"/>
        <family val="1"/>
        <charset val="161"/>
      </rPr>
      <t>5</t>
    </r>
  </si>
  <si>
    <t xml:space="preserve"> EUROPE</t>
  </si>
  <si>
    <r>
      <t xml:space="preserve">  2.245.001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</si>
  <si>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 2.315.866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</si>
  <si>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 2.246.977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</si>
  <si>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 2.251.554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</si>
  <si>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 2.415.395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</si>
  <si>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 2.881.072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</si>
  <si>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 3.196.746 </t>
    </r>
    <r>
      <rPr>
        <vertAlign val="superscript"/>
        <sz val="9"/>
        <color indexed="8"/>
        <rFont val="Times New Roman"/>
        <family val="1"/>
        <charset val="161"/>
      </rPr>
      <t>2</t>
    </r>
  </si>
  <si>
    <r>
      <t xml:space="preserve">3.472.995 </t>
    </r>
    <r>
      <rPr>
        <vertAlign val="superscript"/>
        <sz val="9"/>
        <color indexed="8"/>
        <rFont val="Times New Roman"/>
        <family val="1"/>
        <charset val="161"/>
      </rPr>
      <t>2</t>
    </r>
  </si>
  <si>
    <t xml:space="preserve">   Austria</t>
  </si>
  <si>
    <t xml:space="preserve">   Belgium</t>
  </si>
  <si>
    <t xml:space="preserve">   Bulgaria</t>
  </si>
  <si>
    <t xml:space="preserve">   Denmark</t>
  </si>
  <si>
    <t xml:space="preserve">   Finland</t>
  </si>
  <si>
    <t xml:space="preserve">   France</t>
  </si>
  <si>
    <t xml:space="preserve">   Germany</t>
  </si>
  <si>
    <t xml:space="preserve">   Greece</t>
  </si>
  <si>
    <t xml:space="preserve">   Hungary</t>
  </si>
  <si>
    <t xml:space="preserve">   Italy</t>
  </si>
  <si>
    <t xml:space="preserve">   Netherlands</t>
  </si>
  <si>
    <t xml:space="preserve">   Poland</t>
  </si>
  <si>
    <t xml:space="preserve">   Romania</t>
  </si>
  <si>
    <r>
      <t xml:space="preserve">       21.059</t>
    </r>
    <r>
      <rPr>
        <vertAlign val="superscript"/>
        <sz val="9"/>
        <color indexed="8"/>
        <rFont val="Times New Roman"/>
        <family val="1"/>
        <charset val="161"/>
      </rPr>
      <t>r</t>
    </r>
  </si>
  <si>
    <t xml:space="preserve">   Sweden</t>
  </si>
  <si>
    <t xml:space="preserve">   United Kingdom</t>
  </si>
  <si>
    <t xml:space="preserve">   Norway</t>
  </si>
  <si>
    <t xml:space="preserve">   Russia</t>
  </si>
  <si>
    <r>
      <t xml:space="preserve">   Switzerland </t>
    </r>
    <r>
      <rPr>
        <vertAlign val="superscript"/>
        <sz val="9"/>
        <color indexed="8"/>
        <rFont val="Times New Roman"/>
        <family val="1"/>
        <charset val="161"/>
      </rPr>
      <t>3</t>
    </r>
  </si>
  <si>
    <t xml:space="preserve">   Ukraine</t>
  </si>
  <si>
    <t xml:space="preserve">  AFRICA</t>
  </si>
  <si>
    <t xml:space="preserve">    Egypt</t>
  </si>
  <si>
    <t xml:space="preserve">    South Africa</t>
  </si>
  <si>
    <t xml:space="preserve">  AMERICA</t>
  </si>
  <si>
    <t xml:space="preserve">    United States</t>
  </si>
  <si>
    <t xml:space="preserve">  ASIA </t>
  </si>
  <si>
    <t xml:space="preserve">   Israel</t>
  </si>
  <si>
    <t xml:space="preserve">   Lebanon</t>
  </si>
  <si>
    <t xml:space="preserve">   United Arab Emirates</t>
  </si>
  <si>
    <r>
      <t xml:space="preserve">       19.309</t>
    </r>
    <r>
      <rPr>
        <vertAlign val="superscript"/>
        <sz val="9"/>
        <color indexed="8"/>
        <rFont val="Times New Roman"/>
        <family val="1"/>
        <charset val="161"/>
      </rPr>
      <t>r</t>
    </r>
  </si>
  <si>
    <t xml:space="preserve">  OCEANIA</t>
  </si>
  <si>
    <t xml:space="preserve">   Australia</t>
  </si>
  <si>
    <t>Notes: 1. From July 1991 - May 1997, figures are based on estimations.</t>
  </si>
  <si>
    <r>
      <rPr>
        <sz val="9"/>
        <color indexed="9"/>
        <rFont val="Times New Roman"/>
        <family val="1"/>
        <charset val="161"/>
      </rPr>
      <t xml:space="preserve">Notes: </t>
    </r>
    <r>
      <rPr>
        <sz val="9"/>
        <color indexed="8"/>
        <rFont val="Times New Roman"/>
        <family val="1"/>
        <charset val="161"/>
      </rPr>
      <t>2. As from 2011 Georgia, Armenia, Azerbaijan, Kazakhstan, Turkmenistan, Uzbekistan, Tajikistan and Kyrgyzstan are included in Asia.</t>
    </r>
  </si>
  <si>
    <r>
      <rPr>
        <sz val="9"/>
        <color indexed="9"/>
        <rFont val="Times New Roman"/>
        <family val="1"/>
        <charset val="161"/>
      </rPr>
      <t xml:space="preserve">Notes: </t>
    </r>
    <r>
      <rPr>
        <sz val="9"/>
        <color indexed="8"/>
        <rFont val="Times New Roman"/>
        <family val="1"/>
        <charset val="161"/>
      </rPr>
      <t>3. From 1999 onwards Lichtenstein is included in Switzerland.</t>
    </r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</si>
  <si>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4. Data for the month of March 2012 is based on estimations.</t>
    </r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</si>
  <si>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5. Data for the month of January 2013 is based on estimations.</t>
    </r>
  </si>
  <si>
    <t xml:space="preserve">TABLE G.2.6a.  PERCENTAGE DISTRIBUTION OF TOURISTS BY COUNTRY OF USUAL RESIDENCE </t>
  </si>
  <si>
    <t xml:space="preserve">                           (main countries)  AND TYPE OF ACCOMMODATION IN CYPRUS, 2005</t>
  </si>
  <si>
    <t>Country of usual
residence</t>
  </si>
  <si>
    <t>Hotels with Stars</t>
  </si>
  <si>
    <t>Hotel Apartms/Tour. Villages</t>
  </si>
  <si>
    <t>Friends 
and 
Relatives</t>
  </si>
  <si>
    <t>Owned Residence</t>
  </si>
  <si>
    <t xml:space="preserve">  EUROPE</t>
  </si>
  <si>
    <t xml:space="preserve">  E.U. COUNTRIES</t>
  </si>
  <si>
    <t xml:space="preserve">    Austria</t>
  </si>
  <si>
    <t xml:space="preserve">    France</t>
  </si>
  <si>
    <t xml:space="preserve">    Germany</t>
  </si>
  <si>
    <t xml:space="preserve">    Greece</t>
  </si>
  <si>
    <t xml:space="preserve">    United Kingdom</t>
  </si>
  <si>
    <t xml:space="preserve">    Italy</t>
  </si>
  <si>
    <t xml:space="preserve">    Sweden</t>
  </si>
  <si>
    <t xml:space="preserve">    Finland   </t>
  </si>
  <si>
    <t xml:space="preserve">    Netherlands</t>
  </si>
  <si>
    <t xml:space="preserve">    Belgium</t>
  </si>
  <si>
    <t xml:space="preserve">    Denmark</t>
  </si>
  <si>
    <t xml:space="preserve">    Ireland</t>
  </si>
  <si>
    <t xml:space="preserve">    Poland</t>
  </si>
  <si>
    <t xml:space="preserve">    Other E.U. Countries</t>
  </si>
  <si>
    <t xml:space="preserve"> ΟTHER EUROPEAN</t>
  </si>
  <si>
    <t xml:space="preserve">    Switzerland</t>
  </si>
  <si>
    <t xml:space="preserve">    Norway</t>
  </si>
  <si>
    <t xml:space="preserve">    Russia</t>
  </si>
  <si>
    <t xml:space="preserve">    Others</t>
  </si>
  <si>
    <t xml:space="preserve"> AFRICA</t>
  </si>
  <si>
    <t xml:space="preserve"> AMERICA</t>
  </si>
  <si>
    <t xml:space="preserve"> ASIA</t>
  </si>
  <si>
    <t xml:space="preserve">    Gulf Countries</t>
  </si>
  <si>
    <t xml:space="preserve">    Israel</t>
  </si>
  <si>
    <t xml:space="preserve">    Lebanon</t>
  </si>
  <si>
    <t xml:space="preserve">    Syria</t>
  </si>
  <si>
    <t xml:space="preserve"> OCEANIA</t>
  </si>
  <si>
    <t xml:space="preserve"> NOT STATED</t>
  </si>
  <si>
    <t xml:space="preserve">TABLE G.2.6b.  PERCENTAGE DISTRIBUTION OF TOURISTS BY COUNTRY OF USUAL RESIDENCE </t>
  </si>
  <si>
    <t xml:space="preserve">                           (main countries)  AND TYPE OF ACCOMMODATION IN CYPRUS, 2006</t>
  </si>
  <si>
    <t>Hotel apartms/
Tour. villages</t>
  </si>
  <si>
    <t>Friends and relatives</t>
  </si>
  <si>
    <t>Owned residence</t>
  </si>
  <si>
    <t xml:space="preserve">TABLE G.2.6c.  PERCENTAGE DISTRIBUTION OF TOURISTS BY COUNTRY OF USUAL RESIDENCE </t>
  </si>
  <si>
    <t xml:space="preserve">                           (main countries)  AND TYPE OF ACCOMMODATION IN CYPRUS, 2007</t>
  </si>
  <si>
    <t xml:space="preserve">TABLE G.2.6d.  PERCENTAGE DISTRIBUTION OF TOURISTS BY COUNTRY OF USUAL RESIDENCE </t>
  </si>
  <si>
    <t xml:space="preserve">                           (main countries)  AND TYPE OF ACCOMMODATION IN CYPRUS, 2008</t>
  </si>
  <si>
    <t xml:space="preserve">TABLE G.2.6e.  PERCENTAGE DISTRIBUTION OF TOURISTS BY COUNTRY OF USUAL RESIDENCE </t>
  </si>
  <si>
    <t xml:space="preserve">                           (main countries)  AND TYPE OF ACCOMMODATION IN CYPRUS, 2009</t>
  </si>
  <si>
    <t xml:space="preserve">TABLE G.2.6f.  PERCENTAGE DISTRIBUTION OF TOURISTS BY COUNTRY OF USUAL RESIDENCE </t>
  </si>
  <si>
    <t xml:space="preserve">                           (main countries)  AND TYPE OF ACCOMMODATION IN CYPRUS, 2010</t>
  </si>
  <si>
    <t xml:space="preserve">TABLE G.2.6g.  PERCENTAGE DISTRIBUTION OF TOURISTS BY COUNTRY OF USUAL RESIDENCE </t>
  </si>
  <si>
    <t xml:space="preserve">                           (main countries)  AND TYPE OF ACCOMMODATION IN CYPRUS, 2011</t>
  </si>
  <si>
    <t xml:space="preserve">TABLE G.2.6h.  PERCENTAGE DISTRIBUTION OF TOURISTS BY COUNTRY OF USUAL RESIDENCE </t>
  </si>
  <si>
    <t xml:space="preserve">                           (main countries)  AND TYPE OF ACCOMMODATION IN CYPRUS, 2012</t>
  </si>
  <si>
    <t xml:space="preserve">    Switzerland (incl. Liechten.)</t>
  </si>
  <si>
    <t>Note: Data for the month of March 2012 is based on estimations.</t>
  </si>
  <si>
    <t xml:space="preserve">TABLE G.2.6i.  PERCENTAGE DISTRIBUTION OF TOURISTS BY COUNTRY OF USUAL RESIDENCE </t>
  </si>
  <si>
    <t xml:space="preserve">                           (main countries)  AND TYPE OF ACCOMMODATION IN CYPRUS, 2013</t>
  </si>
  <si>
    <t>Note: Data for the month of January 2013 is based on estimations.</t>
  </si>
  <si>
    <t xml:space="preserve">TABLE G.2.6j.  PERCENTAGE DISTRIBUTION OF TOURISTS BY COUNTRY OF USUAL RESIDENCE </t>
  </si>
  <si>
    <t xml:space="preserve">                           (main countries)  AND TYPE OF ACCOMMODATION IN CYPRUS, 2014</t>
  </si>
  <si>
    <t xml:space="preserve">TABLE G.2.6k.  PERCENTAGE DISTRIBUTION OF TOURISTS BY COUNTRY OF USUAL RESIDENCE </t>
  </si>
  <si>
    <t xml:space="preserve">                           (main countries)  AND TYPE OF ACCOMMODATION IN CYPRUS, 2015</t>
  </si>
  <si>
    <t xml:space="preserve">    Ukraine</t>
  </si>
  <si>
    <t xml:space="preserve">TABLE G.2.6l.  PERCENTAGE DISTRIBUTION OF TOURISTS BY COUNTRY OF USUAL RESIDENCE </t>
  </si>
  <si>
    <t xml:space="preserve">                           (main countries)  AND TYPE OF ACCOMMODATION IN CYPRUS, 2016</t>
  </si>
  <si>
    <t xml:space="preserve">TABLE G.2.6m.  PERCENTAGE DISTRIBUTION OF TOURISTS BY COUNTRY OF USUAL RESIDENCE </t>
  </si>
  <si>
    <t xml:space="preserve">                           (main countries)  AND TYPE OF ACCOMMODATION IN CYPRUS, 2017</t>
  </si>
  <si>
    <t xml:space="preserve">TABLE G.2.6n.  PERCENTAGE DISTRIBUTION OF TOURISTS BY COUNTRY OF USUAL RESIDENCE </t>
  </si>
  <si>
    <t xml:space="preserve">                           (main countries)  AND TYPE OF ACCOMMODATION IN CYPRUS, 2018</t>
  </si>
  <si>
    <t>TABLE G.2.7.  ARRIVALS OF TOURISTS AND REVENUE ESTIMATES BY MONTH, 2001-2018</t>
  </si>
  <si>
    <t>Month</t>
  </si>
  <si>
    <t>% change 2002/2001</t>
  </si>
  <si>
    <t>% change 2003/2002</t>
  </si>
  <si>
    <t>% change 2004/2003</t>
  </si>
  <si>
    <t>% change 2005/2004</t>
  </si>
  <si>
    <t>% change 2006/2005</t>
  </si>
  <si>
    <t>% change 2007/2006</t>
  </si>
  <si>
    <t>% change 2008/2007</t>
  </si>
  <si>
    <t>% change 2009/2008</t>
  </si>
  <si>
    <t>% change 2010/2009</t>
  </si>
  <si>
    <t>% change 2011/2010</t>
  </si>
  <si>
    <t>% change 2012/2011</t>
  </si>
  <si>
    <t>% change 2013/2012</t>
  </si>
  <si>
    <t>% change 2014/2013</t>
  </si>
  <si>
    <t>% change 2015/2014</t>
  </si>
  <si>
    <t>% change 2016/2015</t>
  </si>
  <si>
    <t>% change 2017/2016</t>
  </si>
  <si>
    <t>% change 2018/2017</t>
  </si>
  <si>
    <t>Arrivals 
of tourists</t>
  </si>
  <si>
    <t>Revenue 
(€mn)</t>
  </si>
  <si>
    <t xml:space="preserve">    TOTAL</t>
  </si>
  <si>
    <t xml:space="preserve">    January</t>
  </si>
  <si>
    <r>
      <t xml:space="preserve">  42.286 </t>
    </r>
    <r>
      <rPr>
        <vertAlign val="superscript"/>
        <sz val="9"/>
        <rFont val="Times New Roman"/>
        <family val="1"/>
        <charset val="161"/>
      </rPr>
      <t>e</t>
    </r>
  </si>
  <si>
    <r>
      <t xml:space="preserve">30,9 </t>
    </r>
    <r>
      <rPr>
        <vertAlign val="superscript"/>
        <sz val="9"/>
        <rFont val="Times New Roman"/>
        <family val="1"/>
        <charset val="161"/>
      </rPr>
      <t>e</t>
    </r>
  </si>
  <si>
    <t xml:space="preserve">    February</t>
  </si>
  <si>
    <t xml:space="preserve">    March</t>
  </si>
  <si>
    <r>
      <t xml:space="preserve">94.300 </t>
    </r>
    <r>
      <rPr>
        <vertAlign val="superscript"/>
        <sz val="9"/>
        <rFont val="Times New Roman"/>
        <family val="1"/>
        <charset val="161"/>
      </rPr>
      <t>e</t>
    </r>
  </si>
  <si>
    <r>
      <t>62,5</t>
    </r>
    <r>
      <rPr>
        <vertAlign val="superscript"/>
        <sz val="9"/>
        <rFont val="Times New Roman"/>
        <family val="1"/>
        <charset val="161"/>
      </rPr>
      <t xml:space="preserve"> e</t>
    </r>
  </si>
  <si>
    <t xml:space="preserve">    April</t>
  </si>
  <si>
    <t xml:space="preserve">    May</t>
  </si>
  <si>
    <t xml:space="preserve">    June</t>
  </si>
  <si>
    <t xml:space="preserve">    July </t>
  </si>
  <si>
    <t xml:space="preserve">    August</t>
  </si>
  <si>
    <t xml:space="preserve">    September</t>
  </si>
  <si>
    <t xml:space="preserve">    October</t>
  </si>
  <si>
    <t xml:space="preserve">    November</t>
  </si>
  <si>
    <t xml:space="preserve">    December</t>
  </si>
  <si>
    <t xml:space="preserve">TABLE G.2.8.  PER PERSON (PP) AND PER DAY (PD) EXPENDITURE OF TOURISTS </t>
  </si>
  <si>
    <t xml:space="preserve">                            </t>
  </si>
  <si>
    <t>BY MONTH AND TYPE OF EXPENDITURE, 2002-2018</t>
  </si>
  <si>
    <t>Average length of stay (nights)</t>
  </si>
  <si>
    <t>Type of expenditure (€)</t>
  </si>
  <si>
    <r>
      <t>Accommodation</t>
    </r>
    <r>
      <rPr>
        <vertAlign val="superscript"/>
        <sz val="9"/>
        <color indexed="8"/>
        <rFont val="Times New Roman"/>
        <family val="1"/>
        <charset val="161"/>
      </rPr>
      <t>1</t>
    </r>
  </si>
  <si>
    <t>Extra expenses</t>
  </si>
  <si>
    <t>Total expenditure</t>
  </si>
  <si>
    <t>PP</t>
  </si>
  <si>
    <t>PD</t>
  </si>
  <si>
    <t xml:space="preserve">  January</t>
  </si>
  <si>
    <t xml:space="preserve">  February</t>
  </si>
  <si>
    <t xml:space="preserve">  March</t>
  </si>
  <si>
    <t xml:space="preserve">  April</t>
  </si>
  <si>
    <t xml:space="preserve">  May</t>
  </si>
  <si>
    <t xml:space="preserve">  June</t>
  </si>
  <si>
    <t xml:space="preserve">  July </t>
  </si>
  <si>
    <t xml:space="preserve">  August</t>
  </si>
  <si>
    <t xml:space="preserve">  September</t>
  </si>
  <si>
    <t xml:space="preserve">  October</t>
  </si>
  <si>
    <t xml:space="preserve">  November</t>
  </si>
  <si>
    <t xml:space="preserve">  December</t>
  </si>
  <si>
    <t xml:space="preserve">   January</t>
  </si>
  <si>
    <t xml:space="preserve">   February</t>
  </si>
  <si>
    <t xml:space="preserve">   March</t>
  </si>
  <si>
    <t xml:space="preserve">   April</t>
  </si>
  <si>
    <t xml:space="preserve">   May</t>
  </si>
  <si>
    <t xml:space="preserve">   June</t>
  </si>
  <si>
    <t xml:space="preserve">   July </t>
  </si>
  <si>
    <t xml:space="preserve">   August</t>
  </si>
  <si>
    <t xml:space="preserve">   September</t>
  </si>
  <si>
    <t xml:space="preserve">   October</t>
  </si>
  <si>
    <t xml:space="preserve">   November</t>
  </si>
  <si>
    <t xml:space="preserve">   December</t>
  </si>
  <si>
    <r>
      <t xml:space="preserve">  TOTAL </t>
    </r>
    <r>
      <rPr>
        <b/>
        <vertAlign val="superscript"/>
        <sz val="9"/>
        <rFont val="Times New Roman"/>
        <family val="1"/>
        <charset val="161"/>
      </rPr>
      <t>2</t>
    </r>
  </si>
  <si>
    <r>
      <t xml:space="preserve">   March </t>
    </r>
    <r>
      <rPr>
        <vertAlign val="superscript"/>
        <sz val="9"/>
        <rFont val="Times New Roman"/>
        <family val="1"/>
        <charset val="161"/>
      </rPr>
      <t>e</t>
    </r>
  </si>
  <si>
    <r>
      <t xml:space="preserve">  TOTAL </t>
    </r>
    <r>
      <rPr>
        <b/>
        <vertAlign val="superscript"/>
        <sz val="9"/>
        <rFont val="Times New Roman"/>
        <family val="1"/>
        <charset val="161"/>
      </rPr>
      <t>3</t>
    </r>
  </si>
  <si>
    <r>
      <t xml:space="preserve">   January </t>
    </r>
    <r>
      <rPr>
        <vertAlign val="superscript"/>
        <sz val="9"/>
        <rFont val="Times New Roman"/>
        <family val="1"/>
        <charset val="161"/>
      </rPr>
      <t>e</t>
    </r>
  </si>
  <si>
    <t xml:space="preserve">Note   (1): Αccommodation expenditure for individual travel and package expenditure excluding transport </t>
  </si>
  <si>
    <t xml:space="preserve">                 and travel agency fee for package travel.</t>
  </si>
  <si>
    <t xml:space="preserve">           (2): The indicators refer to the period of January - December 2012 excluding March 2012.</t>
  </si>
  <si>
    <t xml:space="preserve">           (3): The indicators refer to the period of February - December 2013.</t>
  </si>
  <si>
    <t>TABLE G.2.9.  TRIPS OF RESIDENTS BY COUNTRY VISITED (main countries), 1998-2018</t>
  </si>
  <si>
    <t xml:space="preserve">  Country</t>
  </si>
  <si>
    <t xml:space="preserve">1999 </t>
  </si>
  <si>
    <t xml:space="preserve">2000 </t>
  </si>
  <si>
    <t xml:space="preserve">2001 </t>
  </si>
  <si>
    <t xml:space="preserve">2002 </t>
  </si>
  <si>
    <t xml:space="preserve">2003 </t>
  </si>
  <si>
    <r>
      <t xml:space="preserve">2012 </t>
    </r>
    <r>
      <rPr>
        <vertAlign val="superscript"/>
        <sz val="9"/>
        <color indexed="8"/>
        <rFont val="Times New Roman"/>
        <family val="1"/>
        <charset val="161"/>
      </rPr>
      <t>1</t>
    </r>
  </si>
  <si>
    <r>
      <t xml:space="preserve">2013 </t>
    </r>
    <r>
      <rPr>
        <vertAlign val="superscript"/>
        <sz val="9"/>
        <color indexed="8"/>
        <rFont val="Times New Roman"/>
        <family val="1"/>
        <charset val="161"/>
      </rPr>
      <t>2</t>
    </r>
  </si>
  <si>
    <t xml:space="preserve"> Bulgaria</t>
  </si>
  <si>
    <t xml:space="preserve"> France</t>
  </si>
  <si>
    <t xml:space="preserve"> Germany</t>
  </si>
  <si>
    <t xml:space="preserve"> Greece</t>
  </si>
  <si>
    <t xml:space="preserve"> Italy</t>
  </si>
  <si>
    <t xml:space="preserve"> Russia</t>
  </si>
  <si>
    <t xml:space="preserve"> United Kingdom</t>
  </si>
  <si>
    <t xml:space="preserve"> Egypt</t>
  </si>
  <si>
    <t xml:space="preserve"> United States</t>
  </si>
  <si>
    <t xml:space="preserve"> Bahrain</t>
  </si>
  <si>
    <t xml:space="preserve"> Israel</t>
  </si>
  <si>
    <t xml:space="preserve"> Jordan</t>
  </si>
  <si>
    <t xml:space="preserve"> Lebanon</t>
  </si>
  <si>
    <t xml:space="preserve"> Saudi Arabia</t>
  </si>
  <si>
    <t xml:space="preserve"> Syria</t>
  </si>
  <si>
    <t xml:space="preserve"> United Arab Emirates</t>
  </si>
  <si>
    <t xml:space="preserve"> ALL COUNTRIES</t>
  </si>
  <si>
    <t>Notes: 1. Data for the month of March 2012 is based on estimations.</t>
  </si>
  <si>
    <r>
      <rPr>
        <sz val="9"/>
        <color indexed="9"/>
        <rFont val="Times New Roman"/>
        <family val="1"/>
        <charset val="161"/>
      </rPr>
      <t>Notes:</t>
    </r>
    <r>
      <rPr>
        <sz val="9"/>
        <rFont val="Times New Roman"/>
        <family val="1"/>
        <charset val="161"/>
      </rPr>
      <t xml:space="preserve"> 2. Data for the month of January 2013 is based on estimations.</t>
    </r>
  </si>
  <si>
    <t>TABLE G.2.10.  TRIPS OF RESIDENTS BY PURPOSE OF VISIT ABROAD, 1998-2018</t>
  </si>
  <si>
    <t xml:space="preserve">        Purpose of visit (%)</t>
  </si>
  <si>
    <t>Studies</t>
  </si>
  <si>
    <r>
      <t xml:space="preserve">  2013 </t>
    </r>
    <r>
      <rPr>
        <vertAlign val="superscript"/>
        <sz val="9"/>
        <color indexed="8"/>
        <rFont val="Times New Roman"/>
        <family val="1"/>
        <charset val="161"/>
      </rPr>
      <t>2</t>
    </r>
  </si>
  <si>
    <t>G.2. TOURISM</t>
  </si>
  <si>
    <t xml:space="preserve">Statistics on movement of Travelers, 1979-2018 </t>
  </si>
  <si>
    <t xml:space="preserve">Travelers by mode of travel, 1976-2018 </t>
  </si>
  <si>
    <t xml:space="preserve">Arrivals of visitors by mode of travel and purpose of visit, 1979-2018 </t>
  </si>
  <si>
    <t>Arrivals of tourists by month, 1976-2018</t>
  </si>
  <si>
    <t>Arrivals of tourists by country of usual residence (main countries), 1986-2018</t>
  </si>
  <si>
    <t>6a.</t>
  </si>
  <si>
    <t xml:space="preserve">Percentage distribution of tourists by country of usual residence (main countries) and type of accommodation in Cyprus, 2005 </t>
  </si>
  <si>
    <t>6b.</t>
  </si>
  <si>
    <t xml:space="preserve">Percentage distribution of tourists by country of usual residence (main countries) and type of accommodation in Cyprus, 2006 </t>
  </si>
  <si>
    <t>6c.</t>
  </si>
  <si>
    <t xml:space="preserve">Percentage distribution of tourists by country of usual residence (main countries) and type of accommodation in Cyprus, 2007 </t>
  </si>
  <si>
    <t>6d.</t>
  </si>
  <si>
    <t xml:space="preserve">Percentage distribution of tourists by country of usual residence (main countries) and type of accommodation in Cyprus, 2008 </t>
  </si>
  <si>
    <t>6e.</t>
  </si>
  <si>
    <t xml:space="preserve">Percentage distribution of tourists by country of usual residence (main countries) and type of accommodation in Cyprus, 2009 </t>
  </si>
  <si>
    <t>6f.</t>
  </si>
  <si>
    <t xml:space="preserve">Percentage distribution of tourists by country of usual residence (main countries) and type of accommodation in Cyprus, 2010 </t>
  </si>
  <si>
    <t>6g.</t>
  </si>
  <si>
    <t xml:space="preserve">Percentage distribution of tourists by country of usual residence (main countries) and type of accommodation in Cyprus, 2011 </t>
  </si>
  <si>
    <t>6h.</t>
  </si>
  <si>
    <t xml:space="preserve">Percentage distribution of tourists by country of usual residence (main countries) and type of accommodation in Cyprus, 2012 </t>
  </si>
  <si>
    <t>6i.</t>
  </si>
  <si>
    <t xml:space="preserve">Percentage distribution of tourists by country of usual residence (main countries) and type of accommodation in Cyprus, 2013 </t>
  </si>
  <si>
    <t>6j.</t>
  </si>
  <si>
    <t xml:space="preserve">Percentage distribution of tourists by country of usual residence (main countries) and type of accommodation in Cyprus, 2014 </t>
  </si>
  <si>
    <t>6k.</t>
  </si>
  <si>
    <t xml:space="preserve">Percentage distribution of tourists by country of usual residence (main countries) and type of accommodation in Cyprus, 2015 </t>
  </si>
  <si>
    <t>6l.</t>
  </si>
  <si>
    <t xml:space="preserve">Percentage distribution of tourists by country of usual residence (main countries) and type of accommodation in Cyprus, 2016 </t>
  </si>
  <si>
    <t>6m.</t>
  </si>
  <si>
    <t>Percentage distribution of tourists by country of usual residence (main countries) and type of accommodation in Cyprus, 2018</t>
  </si>
  <si>
    <t>6n.</t>
  </si>
  <si>
    <t>Arrivals of tourists and revenue estimates by month, 2001-2018</t>
  </si>
  <si>
    <t xml:space="preserve">Per person (PP) and per day (PD) expenditure of tourists by month and type of expenditure, 2002-2018 </t>
  </si>
  <si>
    <t>Trips of residents by country visited (main countries), 1998-2018</t>
  </si>
  <si>
    <t>Trips of residents by purpose of visit aboard, 1998-2018</t>
  </si>
  <si>
    <t>Percentage distribution of tourists by country of usual residence (main countries) and type of accommodation in Cyprus, 2017</t>
  </si>
  <si>
    <r>
      <t>©</t>
    </r>
    <r>
      <rPr>
        <b/>
        <sz val="12"/>
        <color indexed="8"/>
        <rFont val="Times New Roman"/>
        <family val="1"/>
        <charset val="161"/>
      </rPr>
      <t xml:space="preserve">  </t>
    </r>
    <r>
      <rPr>
        <b/>
        <i/>
        <sz val="9.5"/>
        <color indexed="8"/>
        <rFont val="Times New Roman"/>
        <family val="1"/>
        <charset val="161"/>
      </rPr>
      <t>Copyright:  2020  Republic of Cyprus</t>
    </r>
  </si>
  <si>
    <t>COPYRIGHT ©: 2020 REPUBLIC OF CYPRUS, STATISTICAL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</si>
</sst>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3" formatCode="_-* #,##0.00\ _€_-;\-* #,##0.00\ _€_-;_-* &quot;-&quot;??\ _€_-;_-@_-"/>
    <numFmt numFmtId="164" formatCode="###,##0.0"/>
    <numFmt numFmtId="165" formatCode="#,##0.0"/>
    <numFmt numFmtId="166" formatCode="0.0"/>
    <numFmt numFmtId="167" formatCode="0.0\ \ "/>
    <numFmt numFmtId="168" formatCode="#,##0_j"/>
    <numFmt numFmtId="169" formatCode="#,##0_J"/>
    <numFmt numFmtId="170" formatCode="#,##0.0\ \ \ \ \ \ "/>
    <numFmt numFmtId="171" formatCode="###,##0_#_#_#_#"/>
    <numFmt numFmtId="172" formatCode="###,##0"/>
    <numFmt numFmtId="173" formatCode="###,##0.0\ \ \ \ \ "/>
    <numFmt numFmtId="174" formatCode="0\ \ \ \ "/>
    <numFmt numFmtId="175" formatCode="#,###_j"/>
    <numFmt numFmtId="176" formatCode="0_j"/>
    <numFmt numFmtId="177" formatCode="#,0##_j"/>
    <numFmt numFmtId="178" formatCode="###,##0_#_#_#"/>
    <numFmt numFmtId="179" formatCode="###,##0_#"/>
    <numFmt numFmtId="180" formatCode="###,##0_#_#"/>
    <numFmt numFmtId="181" formatCode="##,###\ \ \ \ "/>
    <numFmt numFmtId="182" formatCode="#,##0_#_#_#_#"/>
    <numFmt numFmtId="183" formatCode="#,##0_#_#_#"/>
    <numFmt numFmtId="184" formatCode="@\ "/>
    <numFmt numFmtId="185" formatCode="#,##0\ ;\(#,##0\)"/>
    <numFmt numFmtId="186" formatCode="####_n"/>
    <numFmt numFmtId="187" formatCode="#,##0\ \ \ \ "/>
    <numFmt numFmtId="188" formatCode="_(* #,##0.00_);_(* \(#,##0.00\);_(* &quot;-&quot;??_);_(@_)"/>
    <numFmt numFmtId="189" formatCode="#,##0\ "/>
    <numFmt numFmtId="190" formatCode="\ \ #,##0_j"/>
    <numFmt numFmtId="191" formatCode="#,##0.000\ \ \ \ "/>
    <numFmt numFmtId="192" formatCode="#,##0.000"/>
    <numFmt numFmtId="193" formatCode="0.000"/>
    <numFmt numFmtId="194" formatCode="#,##0.0_k"/>
    <numFmt numFmtId="195" formatCode="General_#"/>
    <numFmt numFmtId="196" formatCode="#,##0_k"/>
    <numFmt numFmtId="197" formatCode="#,##0.0_i\ "/>
    <numFmt numFmtId="198" formatCode="#,##0.0000"/>
    <numFmt numFmtId="199" formatCode="#,##0_i"/>
    <numFmt numFmtId="200" formatCode="#,##0.00_k"/>
    <numFmt numFmtId="201" formatCode="d/m;@"/>
    <numFmt numFmtId="202" formatCode="#,##0_n"/>
    <numFmt numFmtId="203" formatCode="#,##0_m"/>
    <numFmt numFmtId="204" formatCode="#,##0_#_#\ \ "/>
    <numFmt numFmtId="205" formatCode="#,##0_#_#\ "/>
    <numFmt numFmtId="206" formatCode="#,##0\ \ "/>
    <numFmt numFmtId="207" formatCode="_-* #,##0.0\ _€_-;\-* #,##0.0\ _€_-;_-* &quot;-&quot;??\ _€_-;_-@_-"/>
    <numFmt numFmtId="208" formatCode="_(* #,##0_);_(* \(#,##0\);_(* &quot;-&quot;??_);_(@_)"/>
    <numFmt numFmtId="209" formatCode="0.0\ \ \ \ "/>
    <numFmt numFmtId="210" formatCode="#,##0_#_#"/>
    <numFmt numFmtId="211" formatCode="#,##0.0_#_#_#"/>
  </numFmts>
  <fonts count="79">
    <font>
      <sz val="11"/>
      <color theme="1"/>
      <name val="Calibri"/>
      <family val="2"/>
      <charset val="161"/>
      <scheme val="minor"/>
    </font>
    <font>
      <b/>
      <sz val="12"/>
      <color indexed="8"/>
      <name val="Times New Roman"/>
      <family val="1"/>
      <charset val="161"/>
    </font>
    <font>
      <b/>
      <i/>
      <sz val="9.5"/>
      <color indexed="8"/>
      <name val="Times New Roman"/>
      <family val="1"/>
      <charset val="161"/>
    </font>
    <font>
      <u/>
      <sz val="10"/>
      <color indexed="12"/>
      <name val="»οξτΫςξα"/>
      <charset val="161"/>
    </font>
    <font>
      <sz val="10"/>
      <name val="Arial"/>
      <family val="2"/>
      <charset val="161"/>
    </font>
    <font>
      <sz val="10"/>
      <name val="»οξτΫςξα"/>
      <charset val="161"/>
    </font>
    <font>
      <sz val="9"/>
      <color indexed="8"/>
      <name val="»οξτΫςξα"/>
      <charset val="161"/>
    </font>
    <font>
      <sz val="10"/>
      <name val="Times New Roman"/>
      <family val="1"/>
      <charset val="161"/>
    </font>
    <font>
      <b/>
      <u/>
      <sz val="12"/>
      <name val="Times New Roman"/>
      <family val="1"/>
      <charset val="161"/>
    </font>
    <font>
      <b/>
      <u/>
      <sz val="10"/>
      <color indexed="12"/>
      <name val="Times New Roman"/>
      <family val="1"/>
      <charset val="161"/>
    </font>
    <font>
      <b/>
      <sz val="10"/>
      <name val="Times New Roman"/>
      <family val="1"/>
      <charset val="161"/>
    </font>
    <font>
      <sz val="11"/>
      <name val="Times New Roman"/>
      <family val="1"/>
      <charset val="161"/>
    </font>
    <font>
      <sz val="9"/>
      <color indexed="8"/>
      <name val="Μοντέρνα"/>
      <charset val="161"/>
    </font>
    <font>
      <sz val="9"/>
      <color indexed="8"/>
      <name val="Times New Roman"/>
      <family val="1"/>
      <charset val="161"/>
    </font>
    <font>
      <b/>
      <sz val="9"/>
      <name val="Times New Roman"/>
      <family val="1"/>
      <charset val="161"/>
    </font>
    <font>
      <sz val="9"/>
      <name val="Times New Roman"/>
      <family val="1"/>
      <charset val="161"/>
    </font>
    <font>
      <b/>
      <sz val="9"/>
      <color indexed="8"/>
      <name val="Times New Roman"/>
      <family val="1"/>
      <charset val="161"/>
    </font>
    <font>
      <sz val="9"/>
      <color indexed="62"/>
      <name val="Times New Roman"/>
      <family val="1"/>
      <charset val="161"/>
    </font>
    <font>
      <sz val="10"/>
      <name val="Arial"/>
      <family val="2"/>
      <charset val="161"/>
    </font>
    <font>
      <sz val="9"/>
      <color indexed="8"/>
      <name val="Times New Roman "/>
      <charset val="161"/>
    </font>
    <font>
      <b/>
      <sz val="9"/>
      <color indexed="8"/>
      <name val="Times New Roman "/>
      <charset val="161"/>
    </font>
    <font>
      <vertAlign val="superscript"/>
      <sz val="9"/>
      <color indexed="8"/>
      <name val="Times New Roman"/>
      <family val="1"/>
      <charset val="161"/>
    </font>
    <font>
      <b/>
      <i/>
      <sz val="9"/>
      <color indexed="8"/>
      <name val="Times New Roman"/>
      <family val="1"/>
      <charset val="161"/>
    </font>
    <font>
      <sz val="9"/>
      <color indexed="4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vertAlign val="superscript"/>
      <sz val="9"/>
      <color indexed="8"/>
      <name val="Times New Roman"/>
      <family val="1"/>
    </font>
    <font>
      <sz val="10"/>
      <color indexed="8"/>
      <name val="»οξτΫςξα"/>
      <charset val="161"/>
    </font>
    <font>
      <sz val="9"/>
      <name val="GrTimes"/>
      <charset val="161"/>
    </font>
    <font>
      <sz val="10"/>
      <name val="Geneva"/>
      <charset val="161"/>
    </font>
    <font>
      <sz val="10"/>
      <name val="Arial"/>
      <family val="2"/>
      <charset val="161"/>
    </font>
    <font>
      <sz val="9"/>
      <color indexed="9"/>
      <name val="Times New Roman"/>
      <family val="1"/>
      <charset val="161"/>
    </font>
    <font>
      <b/>
      <sz val="9"/>
      <color indexed="18"/>
      <name val="Times New Roman"/>
      <family val="1"/>
      <charset val="161"/>
    </font>
    <font>
      <b/>
      <sz val="9"/>
      <color indexed="18"/>
      <name val="Times New Roman"/>
      <family val="1"/>
    </font>
    <font>
      <b/>
      <sz val="11"/>
      <color indexed="8"/>
      <name val="Calibri"/>
      <family val="2"/>
      <charset val="161"/>
    </font>
    <font>
      <b/>
      <sz val="12"/>
      <color indexed="8"/>
      <name val="Times New Roman"/>
      <family val="1"/>
      <charset val="161"/>
    </font>
    <font>
      <b/>
      <i/>
      <sz val="11"/>
      <color indexed="18"/>
      <name val="Times New Roman"/>
      <family val="1"/>
      <charset val="161"/>
    </font>
    <font>
      <sz val="9"/>
      <color indexed="18"/>
      <name val="Times New Roman"/>
      <family val="1"/>
      <charset val="161"/>
    </font>
    <font>
      <sz val="9"/>
      <color indexed="18"/>
      <name val="Times New Roman"/>
      <family val="1"/>
    </font>
    <font>
      <sz val="9"/>
      <color indexed="30"/>
      <name val="Times New Roman"/>
      <family val="1"/>
      <charset val="161"/>
    </font>
    <font>
      <b/>
      <sz val="20"/>
      <color indexed="18"/>
      <name val="Times New Roman"/>
      <family val="1"/>
      <charset val="161"/>
    </font>
    <font>
      <b/>
      <sz val="16"/>
      <color indexed="8"/>
      <name val="Times New Roman"/>
      <family val="1"/>
      <charset val="161"/>
    </font>
    <font>
      <b/>
      <i/>
      <sz val="9.5"/>
      <color indexed="8"/>
      <name val="Times New Roman"/>
      <family val="1"/>
      <charset val="161"/>
    </font>
    <font>
      <b/>
      <i/>
      <sz val="18"/>
      <color indexed="18"/>
      <name val="Times New Roman"/>
      <family val="1"/>
      <charset val="161"/>
    </font>
    <font>
      <sz val="11"/>
      <color indexed="8"/>
      <name val="Times New Roman"/>
      <family val="1"/>
      <charset val="161"/>
    </font>
    <font>
      <i/>
      <sz val="10"/>
      <color indexed="8"/>
      <name val="Times New Roman"/>
      <family val="1"/>
      <charset val="161"/>
    </font>
    <font>
      <sz val="8"/>
      <color indexed="8"/>
      <name val="Times New Roman"/>
      <family val="1"/>
      <charset val="161"/>
    </font>
    <font>
      <sz val="9"/>
      <name val="Times New Roman"/>
      <family val="1"/>
    </font>
    <font>
      <b/>
      <sz val="9"/>
      <name val="Times New Roman"/>
      <family val="1"/>
    </font>
    <font>
      <sz val="9"/>
      <name val="Times New Roman "/>
      <charset val="161"/>
    </font>
    <font>
      <b/>
      <sz val="9"/>
      <name val="Times New Roman "/>
      <charset val="161"/>
    </font>
    <font>
      <vertAlign val="superscript"/>
      <sz val="9"/>
      <name val="Times New Roman"/>
      <family val="1"/>
      <charset val="16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sz val="9"/>
      <color indexed="30"/>
      <name val="Calibri"/>
      <family val="2"/>
      <charset val="161"/>
    </font>
    <font>
      <u/>
      <sz val="11"/>
      <color theme="10"/>
      <name val="Calibri"/>
      <family val="2"/>
      <charset val="161"/>
    </font>
    <font>
      <sz val="11"/>
      <color theme="1"/>
      <name val="Arial Unicode MS"/>
      <family val="2"/>
      <charset val="161"/>
    </font>
    <font>
      <sz val="9"/>
      <color rgb="FFFF0000"/>
      <name val="Times New Roman"/>
      <family val="1"/>
      <charset val="161"/>
    </font>
    <font>
      <b/>
      <sz val="10"/>
      <color rgb="FF000080"/>
      <name val="Times New Roman"/>
      <family val="1"/>
    </font>
    <font>
      <sz val="11"/>
      <color theme="1"/>
      <name val="Calibri"/>
      <family val="2"/>
      <charset val="161"/>
      <scheme val="minor"/>
    </font>
    <font>
      <b/>
      <i/>
      <sz val="9"/>
      <name val="Times New Roman"/>
      <family val="1"/>
    </font>
    <font>
      <sz val="9"/>
      <color theme="3"/>
      <name val="Times New Roman"/>
      <family val="1"/>
      <charset val="161"/>
    </font>
    <font>
      <sz val="8"/>
      <name val="Times New Roman"/>
      <family val="1"/>
    </font>
    <font>
      <b/>
      <sz val="10"/>
      <color indexed="10"/>
      <name val="Times New Roman"/>
      <family val="1"/>
      <charset val="161"/>
    </font>
    <font>
      <b/>
      <sz val="9"/>
      <color rgb="FF000080"/>
      <name val="Times New Roman"/>
      <family val="1"/>
      <charset val="161"/>
    </font>
    <font>
      <b/>
      <sz val="9"/>
      <color indexed="12"/>
      <name val="Times New Roman"/>
      <family val="1"/>
      <charset val="161"/>
    </font>
    <font>
      <sz val="9"/>
      <color theme="0"/>
      <name val="Times New Roman"/>
      <family val="1"/>
      <charset val="161"/>
    </font>
    <font>
      <i/>
      <sz val="9"/>
      <name val="Times New Roman"/>
      <family val="1"/>
      <charset val="161"/>
    </font>
    <font>
      <sz val="5"/>
      <name val="Times New Roman"/>
      <family val="1"/>
      <charset val="161"/>
    </font>
    <font>
      <b/>
      <i/>
      <sz val="9"/>
      <name val="Times New Roman"/>
      <family val="1"/>
      <charset val="161"/>
    </font>
    <font>
      <vertAlign val="superscript"/>
      <sz val="10"/>
      <color indexed="8"/>
      <name val="Arial"/>
      <family val="2"/>
      <charset val="16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name val="»οξτΫςξα"/>
      <charset val="161"/>
    </font>
    <font>
      <sz val="8"/>
      <name val="Arial"/>
      <family val="2"/>
    </font>
    <font>
      <i/>
      <sz val="9"/>
      <name val="Times New Roman"/>
      <family val="1"/>
    </font>
    <font>
      <b/>
      <vertAlign val="superscript"/>
      <sz val="9"/>
      <name val="Times New Roman"/>
      <family val="1"/>
      <charset val="161"/>
    </font>
    <font>
      <i/>
      <sz val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</fills>
  <borders count="41">
    <border>
      <left/>
      <right/>
      <top/>
      <bottom/>
      <diagonal/>
    </border>
    <border>
      <left style="double">
        <color indexed="18"/>
      </left>
      <right/>
      <top style="double">
        <color indexed="18"/>
      </top>
      <bottom/>
      <diagonal/>
    </border>
    <border>
      <left/>
      <right/>
      <top style="double">
        <color indexed="18"/>
      </top>
      <bottom/>
      <diagonal/>
    </border>
    <border>
      <left/>
      <right style="double">
        <color indexed="18"/>
      </right>
      <top style="double">
        <color indexed="18"/>
      </top>
      <bottom/>
      <diagonal/>
    </border>
    <border>
      <left style="double">
        <color indexed="18"/>
      </left>
      <right/>
      <top/>
      <bottom/>
      <diagonal/>
    </border>
    <border>
      <left/>
      <right style="double">
        <color indexed="18"/>
      </right>
      <top/>
      <bottom/>
      <diagonal/>
    </border>
    <border>
      <left style="double">
        <color indexed="18"/>
      </left>
      <right/>
      <top/>
      <bottom style="double">
        <color indexed="18"/>
      </bottom>
      <diagonal/>
    </border>
    <border>
      <left/>
      <right/>
      <top/>
      <bottom style="double">
        <color indexed="18"/>
      </bottom>
      <diagonal/>
    </border>
    <border>
      <left/>
      <right style="double">
        <color indexed="18"/>
      </right>
      <top/>
      <bottom style="double">
        <color indexed="1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</borders>
  <cellStyleXfs count="32">
    <xf numFmtId="0" fontId="0" fillId="0" borderId="0"/>
    <xf numFmtId="43" fontId="6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7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4" fillId="0" borderId="0"/>
    <xf numFmtId="0" fontId="18" fillId="0" borderId="0"/>
    <xf numFmtId="0" fontId="4" fillId="0" borderId="0"/>
    <xf numFmtId="0" fontId="27" fillId="0" borderId="0"/>
    <xf numFmtId="0" fontId="4" fillId="0" borderId="0"/>
    <xf numFmtId="0" fontId="29" fillId="0" borderId="0"/>
    <xf numFmtId="9" fontId="4" fillId="0" borderId="0" applyFont="0" applyFill="0" applyBorder="0" applyAlignment="0" applyProtection="0"/>
    <xf numFmtId="0" fontId="60" fillId="0" borderId="0"/>
    <xf numFmtId="0" fontId="5" fillId="0" borderId="0"/>
    <xf numFmtId="43" fontId="60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</cellStyleXfs>
  <cellXfs count="1807">
    <xf numFmtId="0" fontId="0" fillId="0" borderId="0" xfId="0"/>
    <xf numFmtId="0" fontId="0" fillId="2" borderId="1" xfId="0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0" xfId="0" applyFill="1" applyProtection="1">
      <protection hidden="1"/>
    </xf>
    <xf numFmtId="0" fontId="0" fillId="2" borderId="5" xfId="0" applyFill="1" applyBorder="1" applyProtection="1">
      <protection hidden="1"/>
    </xf>
    <xf numFmtId="0" fontId="35" fillId="2" borderId="0" xfId="0" applyFont="1" applyFill="1" applyAlignment="1" applyProtection="1">
      <alignment horizontal="center"/>
      <protection hidden="1"/>
    </xf>
    <xf numFmtId="0" fontId="0" fillId="2" borderId="6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7" fillId="3" borderId="0" xfId="8" applyFont="1" applyFill="1" applyAlignment="1">
      <alignment vertical="top"/>
    </xf>
    <xf numFmtId="0" fontId="7" fillId="2" borderId="0" xfId="8" applyFont="1" applyFill="1" applyAlignment="1">
      <alignment vertical="top"/>
    </xf>
    <xf numFmtId="0" fontId="7" fillId="2" borderId="0" xfId="8" applyFont="1" applyFill="1" applyAlignment="1">
      <alignment horizontal="justify" vertical="top"/>
    </xf>
    <xf numFmtId="0" fontId="9" fillId="2" borderId="0" xfId="8" applyFont="1" applyFill="1" applyAlignment="1">
      <alignment horizontal="justify" vertical="top"/>
    </xf>
    <xf numFmtId="0" fontId="10" fillId="3" borderId="0" xfId="8" applyFont="1" applyFill="1" applyAlignment="1">
      <alignment vertical="top"/>
    </xf>
    <xf numFmtId="0" fontId="13" fillId="0" borderId="0" xfId="16" applyFont="1"/>
    <xf numFmtId="0" fontId="13" fillId="0" borderId="0" xfId="16" applyFont="1" applyBorder="1"/>
    <xf numFmtId="0" fontId="13" fillId="0" borderId="0" xfId="16" applyNumberFormat="1" applyFont="1" applyFill="1" applyBorder="1" applyAlignment="1" applyProtection="1">
      <alignment horizontal="right"/>
      <protection locked="0"/>
    </xf>
    <xf numFmtId="2" fontId="13" fillId="0" borderId="0" xfId="16" applyNumberFormat="1" applyFont="1"/>
    <xf numFmtId="0" fontId="14" fillId="0" borderId="0" xfId="16" applyFont="1" applyFill="1" applyAlignment="1"/>
    <xf numFmtId="0" fontId="15" fillId="0" borderId="0" xfId="16" applyFont="1" applyFill="1" applyAlignment="1"/>
    <xf numFmtId="0" fontId="14" fillId="0" borderId="0" xfId="16" applyFont="1" applyFill="1" applyBorder="1" applyAlignment="1"/>
    <xf numFmtId="167" fontId="13" fillId="0" borderId="0" xfId="16" applyNumberFormat="1" applyFont="1" applyFill="1" applyBorder="1" applyAlignment="1" applyProtection="1">
      <alignment horizontal="right"/>
    </xf>
    <xf numFmtId="165" fontId="15" fillId="0" borderId="0" xfId="16" applyNumberFormat="1" applyFont="1" applyFill="1" applyBorder="1" applyAlignment="1" applyProtection="1">
      <alignment horizontal="right" indent="1"/>
      <protection locked="0"/>
    </xf>
    <xf numFmtId="0" fontId="13" fillId="0" borderId="0" xfId="16" applyNumberFormat="1" applyFont="1" applyFill="1" applyBorder="1" applyAlignment="1" applyProtection="1">
      <alignment horizontal="left"/>
      <protection locked="0"/>
    </xf>
    <xf numFmtId="3" fontId="13" fillId="0" borderId="0" xfId="16" applyNumberFormat="1" applyFont="1" applyBorder="1" applyAlignment="1">
      <alignment horizontal="left"/>
    </xf>
    <xf numFmtId="3" fontId="15" fillId="0" borderId="0" xfId="16" applyNumberFormat="1" applyFont="1" applyFill="1" applyBorder="1" applyAlignment="1" applyProtection="1">
      <alignment horizontal="right" indent="1"/>
    </xf>
    <xf numFmtId="3" fontId="13" fillId="0" borderId="0" xfId="16" applyNumberFormat="1" applyFont="1" applyFill="1" applyBorder="1" applyAlignment="1"/>
    <xf numFmtId="0" fontId="16" fillId="0" borderId="0" xfId="16" applyNumberFormat="1" applyFont="1" applyFill="1" applyBorder="1" applyAlignment="1" applyProtection="1">
      <protection locked="0"/>
    </xf>
    <xf numFmtId="0" fontId="13" fillId="0" borderId="0" xfId="16" applyNumberFormat="1" applyFont="1" applyFill="1" applyBorder="1" applyAlignment="1" applyProtection="1">
      <protection locked="0"/>
    </xf>
    <xf numFmtId="0" fontId="16" fillId="0" borderId="0" xfId="16" applyNumberFormat="1" applyFont="1" applyFill="1" applyBorder="1" applyAlignment="1" applyProtection="1">
      <alignment horizontal="right"/>
      <protection locked="0"/>
    </xf>
    <xf numFmtId="168" fontId="16" fillId="0" borderId="0" xfId="16" applyNumberFormat="1" applyFont="1" applyFill="1" applyBorder="1" applyAlignment="1" applyProtection="1">
      <protection locked="0"/>
    </xf>
    <xf numFmtId="168" fontId="15" fillId="0" borderId="0" xfId="16" applyNumberFormat="1" applyFont="1" applyFill="1" applyBorder="1" applyAlignment="1" applyProtection="1">
      <protection locked="0"/>
    </xf>
    <xf numFmtId="0" fontId="13" fillId="0" borderId="0" xfId="16" applyFont="1" applyBorder="1" applyAlignment="1">
      <alignment horizontal="right"/>
    </xf>
    <xf numFmtId="0" fontId="13" fillId="0" borderId="0" xfId="15" applyFont="1"/>
    <xf numFmtId="0" fontId="13" fillId="0" borderId="0" xfId="15" applyFont="1" applyFill="1"/>
    <xf numFmtId="0" fontId="13" fillId="0" borderId="0" xfId="15" applyNumberFormat="1" applyFont="1" applyFill="1" applyBorder="1" applyAlignment="1" applyProtection="1">
      <alignment horizontal="right"/>
      <protection locked="0"/>
    </xf>
    <xf numFmtId="0" fontId="13" fillId="0" borderId="0" xfId="15" applyFont="1" applyFill="1" applyBorder="1"/>
    <xf numFmtId="0" fontId="16" fillId="0" borderId="0" xfId="15" applyNumberFormat="1" applyFont="1" applyFill="1" applyBorder="1" applyAlignment="1" applyProtection="1">
      <protection locked="0"/>
    </xf>
    <xf numFmtId="0" fontId="13" fillId="0" borderId="0" xfId="15" applyNumberFormat="1" applyFont="1" applyFill="1" applyBorder="1" applyAlignment="1" applyProtection="1">
      <protection locked="0"/>
    </xf>
    <xf numFmtId="0" fontId="16" fillId="0" borderId="0" xfId="15" applyNumberFormat="1" applyFont="1" applyFill="1" applyBorder="1" applyAlignment="1" applyProtection="1">
      <alignment horizontal="right"/>
      <protection locked="0"/>
    </xf>
    <xf numFmtId="0" fontId="16" fillId="0" borderId="9" xfId="15" applyNumberFormat="1" applyFont="1" applyFill="1" applyBorder="1" applyAlignment="1" applyProtection="1">
      <protection locked="0"/>
    </xf>
    <xf numFmtId="0" fontId="13" fillId="0" borderId="10" xfId="15" applyNumberFormat="1" applyFont="1" applyFill="1" applyBorder="1" applyAlignment="1" applyProtection="1">
      <alignment horizontal="center" vertical="center"/>
      <protection locked="0"/>
    </xf>
    <xf numFmtId="0" fontId="13" fillId="0" borderId="11" xfId="15" applyNumberFormat="1" applyFont="1" applyFill="1" applyBorder="1" applyAlignment="1" applyProtection="1">
      <alignment horizontal="center" vertical="center"/>
      <protection locked="0"/>
    </xf>
    <xf numFmtId="0" fontId="13" fillId="0" borderId="12" xfId="15" applyNumberFormat="1" applyFont="1" applyFill="1" applyBorder="1" applyAlignment="1" applyProtection="1">
      <alignment horizontal="center" vertical="center"/>
      <protection locked="0"/>
    </xf>
    <xf numFmtId="0" fontId="16" fillId="0" borderId="13" xfId="15" applyNumberFormat="1" applyFont="1" applyFill="1" applyBorder="1" applyAlignment="1" applyProtection="1">
      <alignment horizontal="left"/>
      <protection locked="0"/>
    </xf>
    <xf numFmtId="3" fontId="16" fillId="0" borderId="0" xfId="15" applyNumberFormat="1" applyFont="1"/>
    <xf numFmtId="3" fontId="16" fillId="0" borderId="0" xfId="15" applyNumberFormat="1" applyFont="1" applyBorder="1"/>
    <xf numFmtId="3" fontId="14" fillId="0" borderId="0" xfId="15" applyNumberFormat="1" applyFont="1" applyBorder="1"/>
    <xf numFmtId="0" fontId="13" fillId="0" borderId="14" xfId="15" applyNumberFormat="1" applyFont="1" applyFill="1" applyBorder="1" applyAlignment="1" applyProtection="1">
      <alignment horizontal="left"/>
      <protection locked="0"/>
    </xf>
    <xf numFmtId="3" fontId="13" fillId="0" borderId="0" xfId="15" applyNumberFormat="1" applyFont="1"/>
    <xf numFmtId="3" fontId="13" fillId="0" borderId="0" xfId="15" applyNumberFormat="1" applyFont="1" applyBorder="1"/>
    <xf numFmtId="3" fontId="15" fillId="0" borderId="0" xfId="15" applyNumberFormat="1" applyFont="1" applyBorder="1"/>
    <xf numFmtId="0" fontId="16" fillId="0" borderId="14" xfId="15" applyNumberFormat="1" applyFont="1" applyFill="1" applyBorder="1" applyAlignment="1" applyProtection="1">
      <alignment horizontal="left"/>
      <protection locked="0"/>
    </xf>
    <xf numFmtId="3" fontId="13" fillId="0" borderId="9" xfId="15" applyNumberFormat="1" applyFont="1" applyBorder="1"/>
    <xf numFmtId="0" fontId="13" fillId="0" borderId="0" xfId="15" applyNumberFormat="1" applyFont="1" applyFill="1" applyBorder="1" applyAlignment="1" applyProtection="1">
      <alignment horizontal="left"/>
      <protection locked="0"/>
    </xf>
    <xf numFmtId="0" fontId="13" fillId="0" borderId="0" xfId="15" applyFont="1" applyFill="1" applyBorder="1" applyAlignment="1">
      <alignment horizontal="right"/>
    </xf>
    <xf numFmtId="0" fontId="13" fillId="0" borderId="0" xfId="8" applyNumberFormat="1" applyFont="1" applyFill="1" applyBorder="1" applyAlignment="1" applyProtection="1">
      <alignment horizontal="right"/>
      <protection locked="0"/>
    </xf>
    <xf numFmtId="0" fontId="15" fillId="0" borderId="0" xfId="8" applyFont="1" applyAlignment="1"/>
    <xf numFmtId="0" fontId="15" fillId="0" borderId="0" xfId="8" applyFont="1" applyBorder="1" applyAlignment="1"/>
    <xf numFmtId="0" fontId="15" fillId="0" borderId="0" xfId="8" applyFont="1" applyFill="1" applyBorder="1" applyAlignment="1"/>
    <xf numFmtId="0" fontId="15" fillId="0" borderId="0" xfId="8" applyFont="1" applyAlignment="1">
      <alignment horizontal="right"/>
    </xf>
    <xf numFmtId="0" fontId="15" fillId="0" borderId="0" xfId="8" applyFont="1" applyAlignment="1">
      <alignment vertical="center"/>
    </xf>
    <xf numFmtId="0" fontId="15" fillId="0" borderId="0" xfId="8" applyFont="1" applyBorder="1" applyAlignment="1">
      <alignment vertical="center"/>
    </xf>
    <xf numFmtId="0" fontId="15" fillId="0" borderId="0" xfId="8" applyFont="1" applyFill="1" applyBorder="1" applyAlignment="1">
      <alignment horizontal="right"/>
    </xf>
    <xf numFmtId="0" fontId="13" fillId="0" borderId="0" xfId="15" applyFont="1" applyAlignment="1">
      <alignment horizontal="center"/>
    </xf>
    <xf numFmtId="169" fontId="16" fillId="0" borderId="0" xfId="15" applyNumberFormat="1" applyFont="1" applyBorder="1" applyAlignment="1">
      <alignment horizontal="center"/>
    </xf>
    <xf numFmtId="169" fontId="13" fillId="0" borderId="0" xfId="15" applyNumberFormat="1" applyFont="1" applyBorder="1"/>
    <xf numFmtId="0" fontId="13" fillId="0" borderId="0" xfId="15" applyFont="1" applyBorder="1"/>
    <xf numFmtId="169" fontId="13" fillId="0" borderId="0" xfId="15" applyNumberFormat="1" applyFont="1" applyFill="1" applyBorder="1" applyAlignment="1" applyProtection="1">
      <alignment horizontal="right"/>
      <protection locked="0"/>
    </xf>
    <xf numFmtId="0" fontId="16" fillId="0" borderId="0" xfId="15" applyNumberFormat="1" applyFont="1" applyFill="1" applyBorder="1" applyAlignment="1" applyProtection="1">
      <alignment horizontal="center"/>
      <protection locked="0"/>
    </xf>
    <xf numFmtId="169" fontId="16" fillId="0" borderId="0" xfId="15" applyNumberFormat="1" applyFont="1" applyFill="1" applyBorder="1" applyAlignment="1" applyProtection="1">
      <alignment horizontal="center"/>
      <protection locked="0"/>
    </xf>
    <xf numFmtId="169" fontId="13" fillId="0" borderId="0" xfId="15" applyNumberFormat="1" applyFont="1" applyFill="1" applyBorder="1" applyAlignment="1" applyProtection="1">
      <protection locked="0"/>
    </xf>
    <xf numFmtId="169" fontId="16" fillId="0" borderId="0" xfId="15" applyNumberFormat="1" applyFont="1" applyBorder="1" applyAlignment="1"/>
    <xf numFmtId="169" fontId="16" fillId="0" borderId="0" xfId="15" applyNumberFormat="1" applyFont="1" applyAlignment="1">
      <alignment horizontal="right"/>
    </xf>
    <xf numFmtId="0" fontId="16" fillId="0" borderId="0" xfId="15" applyFont="1" applyBorder="1" applyAlignment="1">
      <alignment horizontal="right"/>
    </xf>
    <xf numFmtId="0" fontId="19" fillId="0" borderId="0" xfId="15" applyFont="1"/>
    <xf numFmtId="3" fontId="19" fillId="0" borderId="0" xfId="15" applyNumberFormat="1" applyFont="1" applyFill="1" applyBorder="1" applyAlignment="1" applyProtection="1">
      <alignment horizontal="right"/>
    </xf>
    <xf numFmtId="3" fontId="19" fillId="0" borderId="0" xfId="15" applyNumberFormat="1" applyFont="1" applyFill="1" applyBorder="1" applyAlignment="1" applyProtection="1">
      <alignment horizontal="right"/>
      <protection locked="0"/>
    </xf>
    <xf numFmtId="0" fontId="19" fillId="0" borderId="0" xfId="15" applyFont="1" applyBorder="1"/>
    <xf numFmtId="169" fontId="20" fillId="0" borderId="0" xfId="15" applyNumberFormat="1" applyFont="1" applyBorder="1"/>
    <xf numFmtId="169" fontId="19" fillId="0" borderId="0" xfId="15" applyNumberFormat="1" applyFont="1" applyBorder="1"/>
    <xf numFmtId="169" fontId="19" fillId="0" borderId="0" xfId="15" applyNumberFormat="1" applyFont="1"/>
    <xf numFmtId="0" fontId="15" fillId="0" borderId="0" xfId="8" applyFont="1"/>
    <xf numFmtId="0" fontId="37" fillId="0" borderId="0" xfId="8" applyFont="1" applyAlignment="1"/>
    <xf numFmtId="0" fontId="14" fillId="0" borderId="0" xfId="8" applyFont="1"/>
    <xf numFmtId="170" fontId="15" fillId="0" borderId="0" xfId="8" applyNumberFormat="1" applyFont="1" applyBorder="1" applyAlignment="1">
      <alignment horizontal="right"/>
    </xf>
    <xf numFmtId="166" fontId="15" fillId="0" borderId="0" xfId="8" applyNumberFormat="1" applyFont="1" applyBorder="1" applyAlignment="1">
      <alignment horizontal="left" indent="1"/>
    </xf>
    <xf numFmtId="171" fontId="13" fillId="0" borderId="0" xfId="15" applyNumberFormat="1" applyFont="1"/>
    <xf numFmtId="171" fontId="13" fillId="0" borderId="0" xfId="15" applyNumberFormat="1" applyFont="1" applyFill="1"/>
    <xf numFmtId="0" fontId="37" fillId="0" borderId="0" xfId="15" applyFont="1"/>
    <xf numFmtId="171" fontId="37" fillId="0" borderId="0" xfId="15" applyNumberFormat="1" applyFont="1"/>
    <xf numFmtId="171" fontId="37" fillId="0" borderId="0" xfId="15" applyNumberFormat="1" applyFont="1" applyFill="1"/>
    <xf numFmtId="0" fontId="16" fillId="0" borderId="0" xfId="15" applyFont="1"/>
    <xf numFmtId="0" fontId="13" fillId="0" borderId="14" xfId="15" applyNumberFormat="1" applyFont="1" applyFill="1" applyBorder="1" applyAlignment="1" applyProtection="1">
      <alignment horizontal="center"/>
      <protection locked="0"/>
    </xf>
    <xf numFmtId="172" fontId="13" fillId="0" borderId="0" xfId="15" applyNumberFormat="1" applyFont="1" applyFill="1" applyBorder="1" applyAlignment="1" applyProtection="1">
      <alignment horizontal="center"/>
    </xf>
    <xf numFmtId="171" fontId="13" fillId="0" borderId="0" xfId="15" applyNumberFormat="1" applyFont="1" applyFill="1" applyBorder="1" applyAlignment="1" applyProtection="1">
      <alignment horizontal="right" indent="1"/>
    </xf>
    <xf numFmtId="171" fontId="16" fillId="0" borderId="0" xfId="15" applyNumberFormat="1" applyFont="1" applyFill="1" applyBorder="1" applyAlignment="1" applyProtection="1">
      <alignment horizontal="right" indent="1"/>
    </xf>
    <xf numFmtId="172" fontId="15" fillId="0" borderId="0" xfId="15" applyNumberFormat="1" applyFont="1" applyFill="1" applyBorder="1" applyAlignment="1" applyProtection="1">
      <alignment horizontal="center"/>
    </xf>
    <xf numFmtId="171" fontId="15" fillId="0" borderId="0" xfId="15" applyNumberFormat="1" applyFont="1" applyFill="1" applyBorder="1" applyAlignment="1" applyProtection="1">
      <alignment horizontal="right" indent="1"/>
    </xf>
    <xf numFmtId="171" fontId="14" fillId="0" borderId="0" xfId="15" applyNumberFormat="1" applyFont="1" applyFill="1" applyBorder="1" applyAlignment="1" applyProtection="1">
      <alignment horizontal="right" indent="1"/>
    </xf>
    <xf numFmtId="0" fontId="13" fillId="0" borderId="15" xfId="15" applyNumberFormat="1" applyFont="1" applyFill="1" applyBorder="1" applyAlignment="1" applyProtection="1">
      <alignment horizontal="center"/>
      <protection locked="0"/>
    </xf>
    <xf numFmtId="174" fontId="13" fillId="0" borderId="0" xfId="15" applyNumberFormat="1" applyFont="1" applyFill="1" applyBorder="1" applyAlignment="1" applyProtection="1">
      <alignment horizontal="right" indent="1"/>
    </xf>
    <xf numFmtId="1" fontId="13" fillId="0" borderId="0" xfId="15" applyNumberFormat="1" applyFont="1" applyFill="1" applyBorder="1" applyAlignment="1" applyProtection="1">
      <alignment horizontal="center"/>
    </xf>
    <xf numFmtId="174" fontId="13" fillId="0" borderId="0" xfId="15" applyNumberFormat="1" applyFont="1" applyFill="1" applyBorder="1" applyAlignment="1" applyProtection="1">
      <alignment horizontal="right" indent="1"/>
      <protection locked="0"/>
    </xf>
    <xf numFmtId="174" fontId="15" fillId="0" borderId="0" xfId="15" applyNumberFormat="1" applyFont="1" applyFill="1" applyBorder="1" applyAlignment="1" applyProtection="1">
      <alignment horizontal="right" indent="1"/>
      <protection locked="0"/>
    </xf>
    <xf numFmtId="0" fontId="13" fillId="0" borderId="0" xfId="15" applyFont="1" applyAlignment="1">
      <alignment horizontal="right"/>
    </xf>
    <xf numFmtId="0" fontId="13" fillId="0" borderId="0" xfId="15" applyFont="1" applyBorder="1" applyAlignment="1">
      <alignment horizontal="right"/>
    </xf>
    <xf numFmtId="0" fontId="37" fillId="0" borderId="0" xfId="15" applyFont="1" applyBorder="1"/>
    <xf numFmtId="49" fontId="13" fillId="0" borderId="11" xfId="15" applyNumberFormat="1" applyFont="1" applyFill="1" applyBorder="1" applyAlignment="1" applyProtection="1">
      <alignment horizontal="center" vertical="center"/>
      <protection locked="0"/>
    </xf>
    <xf numFmtId="175" fontId="13" fillId="0" borderId="0" xfId="15" applyNumberFormat="1" applyFont="1" applyFill="1" applyBorder="1" applyAlignment="1" applyProtection="1">
      <alignment horizontal="right"/>
    </xf>
    <xf numFmtId="175" fontId="15" fillId="0" borderId="0" xfId="15" applyNumberFormat="1" applyFont="1" applyFill="1" applyBorder="1" applyAlignment="1" applyProtection="1">
      <alignment horizontal="right"/>
    </xf>
    <xf numFmtId="175" fontId="16" fillId="0" borderId="0" xfId="15" applyNumberFormat="1" applyFont="1" applyFill="1" applyBorder="1" applyAlignment="1" applyProtection="1">
      <alignment horizontal="right"/>
      <protection locked="0"/>
    </xf>
    <xf numFmtId="175" fontId="13" fillId="0" borderId="0" xfId="15" applyNumberFormat="1" applyFont="1" applyFill="1" applyBorder="1" applyAlignment="1" applyProtection="1">
      <alignment horizontal="right"/>
      <protection locked="0"/>
    </xf>
    <xf numFmtId="175" fontId="15" fillId="0" borderId="0" xfId="15" applyNumberFormat="1" applyFont="1" applyFill="1" applyBorder="1" applyAlignment="1" applyProtection="1">
      <alignment horizontal="right"/>
      <protection locked="0"/>
    </xf>
    <xf numFmtId="177" fontId="15" fillId="0" borderId="0" xfId="15" applyNumberFormat="1" applyFont="1" applyFill="1" applyBorder="1" applyAlignment="1" applyProtection="1">
      <alignment horizontal="right"/>
    </xf>
    <xf numFmtId="176" fontId="13" fillId="0" borderId="0" xfId="15" applyNumberFormat="1" applyFont="1" applyBorder="1" applyAlignment="1">
      <alignment horizontal="right"/>
    </xf>
    <xf numFmtId="0" fontId="16" fillId="0" borderId="0" xfId="15" applyNumberFormat="1" applyFont="1" applyFill="1" applyBorder="1" applyAlignment="1" applyProtection="1">
      <alignment horizontal="left"/>
      <protection locked="0"/>
    </xf>
    <xf numFmtId="175" fontId="13" fillId="0" borderId="0" xfId="15" applyNumberFormat="1" applyFont="1" applyBorder="1" applyAlignment="1">
      <alignment horizontal="right"/>
    </xf>
    <xf numFmtId="175" fontId="15" fillId="0" borderId="0" xfId="15" applyNumberFormat="1" applyFont="1" applyBorder="1" applyAlignment="1">
      <alignment horizontal="right"/>
    </xf>
    <xf numFmtId="175" fontId="16" fillId="0" borderId="0" xfId="15" applyNumberFormat="1" applyFont="1" applyFill="1" applyBorder="1" applyAlignment="1" applyProtection="1">
      <alignment horizontal="right"/>
    </xf>
    <xf numFmtId="175" fontId="16" fillId="0" borderId="0" xfId="15" applyNumberFormat="1" applyFont="1" applyBorder="1" applyAlignment="1">
      <alignment horizontal="right"/>
    </xf>
    <xf numFmtId="175" fontId="14" fillId="0" borderId="0" xfId="15" applyNumberFormat="1" applyFont="1" applyBorder="1" applyAlignment="1">
      <alignment horizontal="right"/>
    </xf>
    <xf numFmtId="178" fontId="13" fillId="0" borderId="0" xfId="15" applyNumberFormat="1" applyFont="1"/>
    <xf numFmtId="178" fontId="37" fillId="0" borderId="0" xfId="15" applyNumberFormat="1" applyFont="1"/>
    <xf numFmtId="0" fontId="37" fillId="0" borderId="0" xfId="15" applyFont="1" applyAlignment="1">
      <alignment horizontal="center"/>
    </xf>
    <xf numFmtId="178" fontId="13" fillId="0" borderId="0" xfId="15" applyNumberFormat="1" applyFont="1" applyFill="1" applyBorder="1" applyAlignment="1" applyProtection="1">
      <alignment horizontal="right"/>
    </xf>
    <xf numFmtId="178" fontId="13" fillId="0" borderId="0" xfId="15" applyNumberFormat="1" applyFont="1" applyFill="1" applyBorder="1" applyAlignment="1" applyProtection="1">
      <alignment horizontal="right" indent="1"/>
    </xf>
    <xf numFmtId="171" fontId="13" fillId="0" borderId="0" xfId="15" applyNumberFormat="1" applyFont="1" applyFill="1" applyBorder="1" applyAlignment="1" applyProtection="1">
      <alignment horizontal="right"/>
    </xf>
    <xf numFmtId="178" fontId="15" fillId="0" borderId="0" xfId="15" applyNumberFormat="1" applyFont="1" applyFill="1" applyBorder="1" applyAlignment="1" applyProtection="1">
      <alignment horizontal="right"/>
    </xf>
    <xf numFmtId="178" fontId="15" fillId="0" borderId="0" xfId="15" applyNumberFormat="1" applyFont="1" applyFill="1" applyBorder="1" applyAlignment="1" applyProtection="1">
      <alignment horizontal="right" indent="1"/>
    </xf>
    <xf numFmtId="178" fontId="15" fillId="0" borderId="0" xfId="15" applyNumberFormat="1" applyFont="1" applyFill="1" applyBorder="1" applyAlignment="1" applyProtection="1">
      <alignment horizontal="right"/>
      <protection locked="0"/>
    </xf>
    <xf numFmtId="172" fontId="15" fillId="0" borderId="0" xfId="15" applyNumberFormat="1" applyFont="1" applyFill="1" applyBorder="1" applyAlignment="1" applyProtection="1">
      <alignment horizontal="center"/>
      <protection locked="0"/>
    </xf>
    <xf numFmtId="178" fontId="15" fillId="0" borderId="0" xfId="15" applyNumberFormat="1" applyFont="1" applyFill="1" applyBorder="1" applyAlignment="1" applyProtection="1">
      <alignment horizontal="right" indent="1"/>
      <protection locked="0"/>
    </xf>
    <xf numFmtId="171" fontId="15" fillId="0" borderId="0" xfId="15" applyNumberFormat="1" applyFont="1" applyFill="1" applyBorder="1" applyAlignment="1" applyProtection="1">
      <alignment horizontal="right" indent="1"/>
      <protection locked="0"/>
    </xf>
    <xf numFmtId="171" fontId="15" fillId="0" borderId="0" xfId="15" applyNumberFormat="1" applyFont="1" applyFill="1" applyBorder="1" applyAlignment="1" applyProtection="1">
      <alignment horizontal="right"/>
      <protection locked="0"/>
    </xf>
    <xf numFmtId="178" fontId="13" fillId="0" borderId="0" xfId="15" applyNumberFormat="1" applyFont="1" applyFill="1" applyBorder="1" applyAlignment="1" applyProtection="1">
      <alignment horizontal="right"/>
      <protection locked="0"/>
    </xf>
    <xf numFmtId="172" fontId="13" fillId="0" borderId="0" xfId="15" applyNumberFormat="1" applyFont="1" applyFill="1" applyBorder="1" applyAlignment="1" applyProtection="1">
      <alignment horizontal="center"/>
      <protection locked="0"/>
    </xf>
    <xf numFmtId="178" fontId="13" fillId="0" borderId="0" xfId="15" applyNumberFormat="1" applyFont="1" applyFill="1" applyBorder="1" applyAlignment="1" applyProtection="1">
      <alignment horizontal="right" indent="1"/>
      <protection locked="0"/>
    </xf>
    <xf numFmtId="171" fontId="13" fillId="0" borderId="0" xfId="15" applyNumberFormat="1" applyFont="1" applyFill="1" applyBorder="1" applyAlignment="1" applyProtection="1">
      <alignment horizontal="right" indent="1"/>
      <protection locked="0"/>
    </xf>
    <xf numFmtId="171" fontId="13" fillId="0" borderId="0" xfId="15" applyNumberFormat="1" applyFont="1" applyFill="1" applyBorder="1" applyAlignment="1" applyProtection="1">
      <alignment horizontal="right"/>
      <protection locked="0"/>
    </xf>
    <xf numFmtId="179" fontId="13" fillId="0" borderId="0" xfId="15" applyNumberFormat="1" applyFont="1"/>
    <xf numFmtId="180" fontId="13" fillId="0" borderId="0" xfId="15" applyNumberFormat="1" applyFont="1"/>
    <xf numFmtId="179" fontId="37" fillId="0" borderId="0" xfId="15" applyNumberFormat="1" applyFont="1"/>
    <xf numFmtId="180" fontId="37" fillId="0" borderId="0" xfId="15" applyNumberFormat="1" applyFont="1"/>
    <xf numFmtId="181" fontId="13" fillId="0" borderId="0" xfId="15" applyNumberFormat="1" applyFont="1" applyFill="1" applyBorder="1" applyAlignment="1" applyProtection="1">
      <alignment horizontal="right"/>
    </xf>
    <xf numFmtId="180" fontId="13" fillId="0" borderId="0" xfId="15" applyNumberFormat="1" applyFont="1" applyFill="1" applyBorder="1" applyAlignment="1" applyProtection="1">
      <alignment horizontal="right"/>
    </xf>
    <xf numFmtId="179" fontId="13" fillId="0" borderId="0" xfId="15" applyNumberFormat="1" applyFont="1" applyFill="1" applyBorder="1" applyAlignment="1" applyProtection="1">
      <alignment horizontal="right"/>
    </xf>
    <xf numFmtId="181" fontId="15" fillId="0" borderId="0" xfId="15" applyNumberFormat="1" applyFont="1" applyFill="1" applyBorder="1" applyAlignment="1" applyProtection="1">
      <alignment horizontal="right"/>
    </xf>
    <xf numFmtId="180" fontId="15" fillId="0" borderId="0" xfId="15" applyNumberFormat="1" applyFont="1" applyFill="1" applyBorder="1" applyAlignment="1" applyProtection="1">
      <alignment horizontal="right"/>
    </xf>
    <xf numFmtId="179" fontId="15" fillId="0" borderId="0" xfId="15" applyNumberFormat="1" applyFont="1" applyFill="1" applyBorder="1" applyAlignment="1" applyProtection="1">
      <alignment horizontal="right"/>
      <protection locked="0"/>
    </xf>
    <xf numFmtId="180" fontId="15" fillId="0" borderId="0" xfId="15" applyNumberFormat="1" applyFont="1" applyFill="1" applyBorder="1" applyAlignment="1" applyProtection="1">
      <alignment horizontal="right"/>
      <protection locked="0"/>
    </xf>
    <xf numFmtId="179" fontId="13" fillId="0" borderId="0" xfId="15" applyNumberFormat="1" applyFont="1" applyFill="1" applyBorder="1" applyAlignment="1" applyProtection="1">
      <alignment horizontal="right"/>
      <protection locked="0"/>
    </xf>
    <xf numFmtId="180" fontId="13" fillId="0" borderId="0" xfId="15" applyNumberFormat="1" applyFont="1" applyFill="1" applyBorder="1" applyAlignment="1" applyProtection="1">
      <alignment horizontal="right"/>
      <protection locked="0"/>
    </xf>
    <xf numFmtId="182" fontId="13" fillId="0" borderId="0" xfId="15" applyNumberFormat="1" applyFont="1"/>
    <xf numFmtId="182" fontId="13" fillId="0" borderId="0" xfId="15" applyNumberFormat="1" applyFont="1" applyFill="1"/>
    <xf numFmtId="182" fontId="37" fillId="0" borderId="0" xfId="15" applyNumberFormat="1" applyFont="1"/>
    <xf numFmtId="182" fontId="37" fillId="0" borderId="0" xfId="15" applyNumberFormat="1" applyFont="1" applyFill="1"/>
    <xf numFmtId="183" fontId="16" fillId="0" borderId="0" xfId="15" applyNumberFormat="1" applyFont="1" applyFill="1" applyBorder="1" applyAlignment="1" applyProtection="1">
      <alignment horizontal="left"/>
      <protection locked="0"/>
    </xf>
    <xf numFmtId="182" fontId="13" fillId="0" borderId="0" xfId="15" applyNumberFormat="1" applyFont="1" applyFill="1" applyBorder="1" applyAlignment="1" applyProtection="1">
      <protection locked="0"/>
    </xf>
    <xf numFmtId="182" fontId="13" fillId="0" borderId="16" xfId="15" applyNumberFormat="1" applyFont="1" applyFill="1" applyBorder="1" applyAlignment="1" applyProtection="1">
      <alignment horizontal="center" vertical="center" wrapText="1"/>
      <protection locked="0"/>
    </xf>
    <xf numFmtId="182" fontId="13" fillId="0" borderId="17" xfId="15" applyNumberFormat="1" applyFont="1" applyFill="1" applyBorder="1" applyAlignment="1" applyProtection="1">
      <alignment horizontal="center" vertical="center" wrapText="1"/>
      <protection locked="0"/>
    </xf>
    <xf numFmtId="182" fontId="13" fillId="0" borderId="9" xfId="15" applyNumberFormat="1" applyFont="1" applyFill="1" applyBorder="1" applyAlignment="1" applyProtection="1">
      <alignment horizontal="center" vertical="center" wrapText="1"/>
      <protection locked="0"/>
    </xf>
    <xf numFmtId="182" fontId="13" fillId="0" borderId="0" xfId="15" applyNumberFormat="1" applyFont="1" applyFill="1" applyBorder="1" applyAlignment="1" applyProtection="1">
      <alignment horizontal="right" indent="2"/>
    </xf>
    <xf numFmtId="184" fontId="13" fillId="0" borderId="0" xfId="15" applyNumberFormat="1" applyFont="1" applyFill="1" applyBorder="1" applyAlignment="1" applyProtection="1">
      <alignment horizontal="right" indent="4"/>
    </xf>
    <xf numFmtId="182" fontId="16" fillId="0" borderId="18" xfId="15" applyNumberFormat="1" applyFont="1" applyFill="1" applyBorder="1" applyAlignment="1" applyProtection="1">
      <alignment horizontal="right" indent="2"/>
    </xf>
    <xf numFmtId="182" fontId="14" fillId="0" borderId="18" xfId="15" applyNumberFormat="1" applyFont="1" applyFill="1" applyBorder="1" applyAlignment="1" applyProtection="1">
      <alignment horizontal="right" indent="2"/>
    </xf>
    <xf numFmtId="182" fontId="15" fillId="0" borderId="0" xfId="15" applyNumberFormat="1" applyFont="1" applyFill="1" applyBorder="1" applyAlignment="1" applyProtection="1">
      <alignment horizontal="right" indent="2"/>
    </xf>
    <xf numFmtId="183" fontId="13" fillId="0" borderId="0" xfId="15" applyNumberFormat="1" applyFont="1" applyFill="1" applyBorder="1" applyAlignment="1" applyProtection="1">
      <alignment horizontal="right" indent="2"/>
    </xf>
    <xf numFmtId="49" fontId="13" fillId="0" borderId="0" xfId="15" applyNumberFormat="1" applyFont="1" applyFill="1" applyBorder="1" applyAlignment="1" applyProtection="1">
      <alignment horizontal="right" indent="3"/>
    </xf>
    <xf numFmtId="182" fontId="16" fillId="0" borderId="18" xfId="15" applyNumberFormat="1" applyFont="1" applyFill="1" applyBorder="1" applyAlignment="1" applyProtection="1">
      <alignment horizontal="right" indent="1"/>
    </xf>
    <xf numFmtId="183" fontId="13" fillId="0" borderId="0" xfId="15" applyNumberFormat="1" applyFont="1" applyFill="1" applyBorder="1" applyAlignment="1" applyProtection="1">
      <alignment horizontal="right" indent="1"/>
    </xf>
    <xf numFmtId="183" fontId="15" fillId="0" borderId="0" xfId="15" applyNumberFormat="1" applyFont="1" applyFill="1" applyBorder="1" applyAlignment="1" applyProtection="1">
      <alignment horizontal="right" indent="2"/>
    </xf>
    <xf numFmtId="183" fontId="15" fillId="0" borderId="0" xfId="15" applyNumberFormat="1" applyFont="1" applyFill="1" applyBorder="1" applyAlignment="1" applyProtection="1">
      <alignment horizontal="right" indent="1"/>
    </xf>
    <xf numFmtId="182" fontId="14" fillId="0" borderId="18" xfId="15" applyNumberFormat="1" applyFont="1" applyFill="1" applyBorder="1" applyAlignment="1" applyProtection="1">
      <alignment horizontal="right" indent="1"/>
    </xf>
    <xf numFmtId="185" fontId="13" fillId="0" borderId="0" xfId="15" applyNumberFormat="1" applyFont="1" applyFill="1" applyBorder="1" applyAlignment="1" applyProtection="1">
      <alignment horizontal="right"/>
    </xf>
    <xf numFmtId="0" fontId="37" fillId="0" borderId="0" xfId="15" applyFont="1" applyFill="1" applyBorder="1"/>
    <xf numFmtId="49" fontId="13" fillId="0" borderId="11" xfId="15" applyNumberFormat="1" applyFont="1" applyFill="1" applyBorder="1" applyAlignment="1" applyProtection="1">
      <alignment horizontal="center" vertical="center"/>
    </xf>
    <xf numFmtId="0" fontId="13" fillId="0" borderId="11" xfId="15" applyFont="1" applyBorder="1" applyAlignment="1">
      <alignment horizontal="center" vertical="center"/>
    </xf>
    <xf numFmtId="0" fontId="13" fillId="0" borderId="11" xfId="15" applyFont="1" applyFill="1" applyBorder="1" applyAlignment="1">
      <alignment horizontal="center" vertical="center"/>
    </xf>
    <xf numFmtId="3" fontId="13" fillId="0" borderId="0" xfId="15" applyNumberFormat="1" applyFont="1" applyFill="1" applyBorder="1" applyAlignment="1" applyProtection="1">
      <alignment horizontal="right"/>
      <protection locked="0"/>
    </xf>
    <xf numFmtId="3" fontId="13" fillId="0" borderId="0" xfId="15" applyNumberFormat="1" applyFont="1" applyBorder="1" applyAlignment="1">
      <alignment horizontal="right"/>
    </xf>
    <xf numFmtId="3" fontId="13" fillId="0" borderId="0" xfId="15" applyNumberFormat="1" applyFont="1" applyFill="1" applyBorder="1" applyAlignment="1">
      <alignment horizontal="right"/>
    </xf>
    <xf numFmtId="3" fontId="15" fillId="0" borderId="0" xfId="15" applyNumberFormat="1" applyFont="1" applyFill="1" applyBorder="1" applyAlignment="1">
      <alignment horizontal="right"/>
    </xf>
    <xf numFmtId="3" fontId="13" fillId="0" borderId="0" xfId="15" applyNumberFormat="1" applyFont="1" applyFill="1" applyBorder="1" applyAlignment="1" applyProtection="1">
      <alignment horizontal="right"/>
    </xf>
    <xf numFmtId="3" fontId="16" fillId="0" borderId="17" xfId="15" applyNumberFormat="1" applyFont="1" applyFill="1" applyBorder="1" applyAlignment="1" applyProtection="1">
      <alignment horizontal="right"/>
      <protection locked="0"/>
    </xf>
    <xf numFmtId="3" fontId="13" fillId="0" borderId="17" xfId="15" applyNumberFormat="1" applyFont="1" applyBorder="1" applyAlignment="1">
      <alignment horizontal="right"/>
    </xf>
    <xf numFmtId="3" fontId="13" fillId="0" borderId="17" xfId="15" applyNumberFormat="1" applyFont="1" applyFill="1" applyBorder="1" applyAlignment="1">
      <alignment horizontal="right"/>
    </xf>
    <xf numFmtId="3" fontId="15" fillId="0" borderId="17" xfId="15" applyNumberFormat="1" applyFont="1" applyFill="1" applyBorder="1" applyAlignment="1">
      <alignment horizontal="right"/>
    </xf>
    <xf numFmtId="3" fontId="16" fillId="0" borderId="0" xfId="15" applyNumberFormat="1" applyFont="1" applyFill="1" applyBorder="1" applyAlignment="1" applyProtection="1">
      <alignment horizontal="right"/>
    </xf>
    <xf numFmtId="3" fontId="14" fillId="0" borderId="0" xfId="15" applyNumberFormat="1" applyFont="1" applyFill="1" applyBorder="1" applyAlignment="1" applyProtection="1">
      <alignment horizontal="right"/>
    </xf>
    <xf numFmtId="0" fontId="23" fillId="0" borderId="0" xfId="15" applyFont="1"/>
    <xf numFmtId="0" fontId="24" fillId="0" borderId="0" xfId="15" applyFont="1"/>
    <xf numFmtId="0" fontId="38" fillId="0" borderId="0" xfId="15" applyFont="1"/>
    <xf numFmtId="0" fontId="24" fillId="0" borderId="0" xfId="15" applyNumberFormat="1" applyFont="1" applyFill="1" applyBorder="1" applyAlignment="1" applyProtection="1">
      <protection locked="0"/>
    </xf>
    <xf numFmtId="0" fontId="24" fillId="0" borderId="0" xfId="15" applyFont="1" applyAlignment="1">
      <alignment vertical="center"/>
    </xf>
    <xf numFmtId="0" fontId="25" fillId="0" borderId="0" xfId="15" applyNumberFormat="1" applyFont="1" applyFill="1" applyBorder="1" applyAlignment="1" applyProtection="1">
      <alignment horizontal="left"/>
      <protection locked="0"/>
    </xf>
    <xf numFmtId="0" fontId="24" fillId="0" borderId="0" xfId="15" applyNumberFormat="1" applyFont="1" applyFill="1" applyBorder="1" applyAlignment="1" applyProtection="1">
      <alignment horizontal="left"/>
      <protection locked="0"/>
    </xf>
    <xf numFmtId="3" fontId="24" fillId="0" borderId="0" xfId="15" applyNumberFormat="1" applyFont="1" applyFill="1" applyBorder="1" applyAlignment="1" applyProtection="1">
      <alignment horizontal="right"/>
      <protection locked="0"/>
    </xf>
    <xf numFmtId="172" fontId="24" fillId="0" borderId="0" xfId="15" applyNumberFormat="1" applyFont="1" applyFill="1" applyBorder="1" applyAlignment="1" applyProtection="1">
      <alignment horizontal="right"/>
    </xf>
    <xf numFmtId="0" fontId="24" fillId="0" borderId="0" xfId="15" applyNumberFormat="1" applyFont="1" applyFill="1" applyBorder="1" applyAlignment="1" applyProtection="1">
      <alignment horizontal="right"/>
      <protection locked="0"/>
    </xf>
    <xf numFmtId="0" fontId="24" fillId="0" borderId="0" xfId="15" applyNumberFormat="1" applyFont="1" applyFill="1" applyBorder="1" applyAlignment="1" applyProtection="1">
      <alignment horizontal="right"/>
    </xf>
    <xf numFmtId="165" fontId="24" fillId="0" borderId="0" xfId="15" applyNumberFormat="1" applyFont="1" applyFill="1" applyBorder="1" applyAlignment="1" applyProtection="1">
      <alignment horizontal="right"/>
    </xf>
    <xf numFmtId="165" fontId="24" fillId="0" borderId="0" xfId="15" applyNumberFormat="1" applyFont="1" applyFill="1" applyBorder="1" applyAlignment="1" applyProtection="1">
      <alignment horizontal="right"/>
      <protection locked="0"/>
    </xf>
    <xf numFmtId="166" fontId="24" fillId="0" borderId="0" xfId="15" applyNumberFormat="1" applyFont="1" applyFill="1" applyBorder="1" applyAlignment="1" applyProtection="1">
      <alignment horizontal="right"/>
      <protection locked="0"/>
    </xf>
    <xf numFmtId="0" fontId="25" fillId="0" borderId="0" xfId="15" applyNumberFormat="1" applyFont="1" applyFill="1" applyBorder="1" applyAlignment="1" applyProtection="1">
      <alignment horizontal="right"/>
      <protection locked="0"/>
    </xf>
    <xf numFmtId="172" fontId="24" fillId="0" borderId="0" xfId="15" applyNumberFormat="1" applyFont="1" applyFill="1" applyBorder="1" applyAlignment="1" applyProtection="1">
      <alignment horizontal="right"/>
      <protection locked="0"/>
    </xf>
    <xf numFmtId="182" fontId="13" fillId="0" borderId="0" xfId="15" applyNumberFormat="1" applyFont="1" applyFill="1" applyBorder="1" applyAlignment="1" applyProtection="1">
      <alignment horizontal="right" indent="1"/>
    </xf>
    <xf numFmtId="0" fontId="11" fillId="3" borderId="0" xfId="8" applyFont="1" applyFill="1" applyAlignment="1">
      <alignment vertical="top"/>
    </xf>
    <xf numFmtId="180" fontId="24" fillId="0" borderId="0" xfId="15" applyNumberFormat="1" applyFont="1"/>
    <xf numFmtId="179" fontId="24" fillId="0" borderId="0" xfId="15" applyNumberFormat="1" applyFont="1"/>
    <xf numFmtId="180" fontId="38" fillId="0" borderId="0" xfId="15" applyNumberFormat="1" applyFont="1"/>
    <xf numFmtId="179" fontId="38" fillId="0" borderId="0" xfId="15" applyNumberFormat="1" applyFont="1"/>
    <xf numFmtId="180" fontId="24" fillId="0" borderId="0" xfId="15" applyNumberFormat="1" applyFont="1" applyFill="1" applyBorder="1" applyAlignment="1" applyProtection="1">
      <protection locked="0"/>
    </xf>
    <xf numFmtId="179" fontId="24" fillId="0" borderId="0" xfId="15" applyNumberFormat="1" applyFont="1" applyFill="1" applyBorder="1" applyAlignment="1" applyProtection="1">
      <protection locked="0"/>
    </xf>
    <xf numFmtId="180" fontId="24" fillId="0" borderId="0" xfId="15" applyNumberFormat="1" applyFont="1" applyFill="1" applyBorder="1" applyAlignment="1" applyProtection="1">
      <alignment horizontal="right"/>
    </xf>
    <xf numFmtId="49" fontId="15" fillId="0" borderId="13" xfId="15" applyNumberFormat="1" applyFont="1" applyBorder="1" applyAlignment="1" applyProtection="1">
      <alignment horizontal="center" vertical="center"/>
      <protection locked="0"/>
    </xf>
    <xf numFmtId="0" fontId="13" fillId="0" borderId="10" xfId="15" applyNumberFormat="1" applyFont="1" applyFill="1" applyBorder="1" applyAlignment="1" applyProtection="1">
      <alignment horizontal="center" vertical="center" wrapText="1"/>
      <protection locked="0"/>
    </xf>
    <xf numFmtId="172" fontId="13" fillId="0" borderId="0" xfId="0" applyNumberFormat="1" applyFont="1" applyFill="1" applyBorder="1" applyAlignment="1" applyProtection="1">
      <alignment horizontal="center"/>
    </xf>
    <xf numFmtId="174" fontId="13" fillId="0" borderId="0" xfId="0" applyNumberFormat="1" applyFont="1" applyFill="1" applyBorder="1" applyAlignment="1" applyProtection="1">
      <alignment horizontal="right" indent="1"/>
    </xf>
    <xf numFmtId="1" fontId="13" fillId="0" borderId="0" xfId="0" applyNumberFormat="1" applyFont="1" applyFill="1" applyBorder="1" applyAlignment="1" applyProtection="1">
      <alignment horizontal="center"/>
    </xf>
    <xf numFmtId="49" fontId="15" fillId="0" borderId="11" xfId="15" applyNumberFormat="1" applyFont="1" applyBorder="1" applyAlignment="1" applyProtection="1">
      <alignment horizontal="center" vertical="center"/>
      <protection locked="0"/>
    </xf>
    <xf numFmtId="3" fontId="13" fillId="0" borderId="18" xfId="15" applyNumberFormat="1" applyFont="1" applyFill="1" applyBorder="1" applyAlignment="1">
      <alignment horizontal="right"/>
    </xf>
    <xf numFmtId="0" fontId="24" fillId="0" borderId="0" xfId="15" applyFont="1" applyBorder="1"/>
    <xf numFmtId="49" fontId="15" fillId="0" borderId="19" xfId="15" applyNumberFormat="1" applyFont="1" applyBorder="1" applyAlignment="1" applyProtection="1">
      <alignment horizontal="center" vertical="center"/>
      <protection locked="0"/>
    </xf>
    <xf numFmtId="0" fontId="15" fillId="0" borderId="12" xfId="8" applyFont="1" applyBorder="1" applyAlignment="1">
      <alignment horizontal="center" vertical="center" wrapText="1"/>
    </xf>
    <xf numFmtId="185" fontId="13" fillId="0" borderId="0" xfId="15" applyNumberFormat="1" applyFont="1" applyFill="1" applyBorder="1" applyAlignment="1" applyProtection="1">
      <alignment horizontal="left"/>
    </xf>
    <xf numFmtId="3" fontId="14" fillId="0" borderId="18" xfId="15" applyNumberFormat="1" applyFont="1" applyBorder="1"/>
    <xf numFmtId="3" fontId="15" fillId="0" borderId="18" xfId="15" applyNumberFormat="1" applyFont="1" applyBorder="1"/>
    <xf numFmtId="0" fontId="13" fillId="0" borderId="15" xfId="15" applyNumberFormat="1" applyFont="1" applyFill="1" applyBorder="1" applyAlignment="1" applyProtection="1">
      <alignment horizontal="left"/>
      <protection locked="0"/>
    </xf>
    <xf numFmtId="3" fontId="15" fillId="0" borderId="9" xfId="15" applyNumberFormat="1" applyFont="1" applyBorder="1"/>
    <xf numFmtId="3" fontId="15" fillId="0" borderId="20" xfId="15" applyNumberFormat="1" applyFont="1" applyBorder="1"/>
    <xf numFmtId="0" fontId="16" fillId="0" borderId="14" xfId="15" applyNumberFormat="1" applyFont="1" applyFill="1" applyBorder="1" applyAlignment="1" applyProtection="1">
      <alignment horizontal="left" wrapText="1"/>
      <protection locked="0"/>
    </xf>
    <xf numFmtId="166" fontId="14" fillId="0" borderId="13" xfId="8" applyNumberFormat="1" applyFont="1" applyBorder="1" applyAlignment="1">
      <alignment horizontal="left" indent="1"/>
    </xf>
    <xf numFmtId="166" fontId="15" fillId="0" borderId="14" xfId="8" applyNumberFormat="1" applyFont="1" applyBorder="1" applyAlignment="1">
      <alignment horizontal="left" indent="1"/>
    </xf>
    <xf numFmtId="166" fontId="14" fillId="0" borderId="14" xfId="8" applyNumberFormat="1" applyFont="1" applyBorder="1" applyAlignment="1">
      <alignment horizontal="left" indent="1"/>
    </xf>
    <xf numFmtId="3" fontId="14" fillId="0" borderId="0" xfId="8" applyNumberFormat="1" applyFont="1" applyBorder="1" applyAlignment="1">
      <alignment horizontal="right" indent="2"/>
    </xf>
    <xf numFmtId="165" fontId="14" fillId="0" borderId="18" xfId="8" applyNumberFormat="1" applyFont="1" applyBorder="1" applyAlignment="1">
      <alignment horizontal="right" indent="2"/>
    </xf>
    <xf numFmtId="3" fontId="15" fillId="0" borderId="0" xfId="8" applyNumberFormat="1" applyFont="1" applyBorder="1" applyAlignment="1">
      <alignment horizontal="right" indent="2"/>
    </xf>
    <xf numFmtId="165" fontId="15" fillId="0" borderId="18" xfId="8" applyNumberFormat="1" applyFont="1" applyBorder="1" applyAlignment="1">
      <alignment horizontal="right" indent="2"/>
    </xf>
    <xf numFmtId="3" fontId="14" fillId="0" borderId="17" xfId="8" applyNumberFormat="1" applyFont="1" applyBorder="1" applyAlignment="1">
      <alignment horizontal="right" indent="2"/>
    </xf>
    <xf numFmtId="165" fontId="14" fillId="0" borderId="21" xfId="8" applyNumberFormat="1" applyFont="1" applyBorder="1" applyAlignment="1">
      <alignment horizontal="right" indent="2"/>
    </xf>
    <xf numFmtId="3" fontId="15" fillId="0" borderId="9" xfId="8" applyNumberFormat="1" applyFont="1" applyBorder="1" applyAlignment="1">
      <alignment horizontal="right" indent="2"/>
    </xf>
    <xf numFmtId="165" fontId="15" fillId="0" borderId="20" xfId="8" applyNumberFormat="1" applyFont="1" applyBorder="1" applyAlignment="1">
      <alignment horizontal="right" indent="2"/>
    </xf>
    <xf numFmtId="182" fontId="15" fillId="0" borderId="9" xfId="15" applyNumberFormat="1" applyFont="1" applyFill="1" applyBorder="1" applyAlignment="1" applyProtection="1">
      <alignment horizontal="right" indent="2"/>
    </xf>
    <xf numFmtId="182" fontId="14" fillId="0" borderId="20" xfId="15" applyNumberFormat="1" applyFont="1" applyFill="1" applyBorder="1" applyAlignment="1" applyProtection="1">
      <alignment horizontal="right" indent="2"/>
    </xf>
    <xf numFmtId="183" fontId="15" fillId="0" borderId="9" xfId="15" applyNumberFormat="1" applyFont="1" applyFill="1" applyBorder="1" applyAlignment="1" applyProtection="1">
      <alignment horizontal="right" indent="2"/>
    </xf>
    <xf numFmtId="183" fontId="15" fillId="0" borderId="9" xfId="15" applyNumberFormat="1" applyFont="1" applyFill="1" applyBorder="1" applyAlignment="1" applyProtection="1">
      <alignment horizontal="right" indent="1"/>
    </xf>
    <xf numFmtId="182" fontId="14" fillId="0" borderId="20" xfId="15" applyNumberFormat="1" applyFont="1" applyFill="1" applyBorder="1" applyAlignment="1" applyProtection="1">
      <alignment horizontal="right" indent="1"/>
    </xf>
    <xf numFmtId="185" fontId="13" fillId="0" borderId="10" xfId="15" applyNumberFormat="1" applyFont="1" applyFill="1" applyBorder="1" applyAlignment="1" applyProtection="1">
      <alignment horizontal="center" vertical="center" wrapText="1"/>
    </xf>
    <xf numFmtId="185" fontId="16" fillId="0" borderId="13" xfId="15" applyNumberFormat="1" applyFont="1" applyFill="1" applyBorder="1" applyAlignment="1" applyProtection="1">
      <alignment horizontal="left"/>
    </xf>
    <xf numFmtId="185" fontId="22" fillId="0" borderId="14" xfId="15" applyNumberFormat="1" applyFont="1" applyFill="1" applyBorder="1" applyAlignment="1" applyProtection="1">
      <alignment horizontal="left"/>
    </xf>
    <xf numFmtId="185" fontId="13" fillId="0" borderId="14" xfId="15" applyNumberFormat="1" applyFont="1" applyFill="1" applyBorder="1" applyAlignment="1" applyProtection="1">
      <alignment horizontal="left"/>
    </xf>
    <xf numFmtId="185" fontId="16" fillId="0" borderId="14" xfId="15" applyNumberFormat="1" applyFont="1" applyFill="1" applyBorder="1" applyAlignment="1" applyProtection="1">
      <alignment horizontal="left"/>
    </xf>
    <xf numFmtId="185" fontId="16" fillId="0" borderId="15" xfId="15" applyNumberFormat="1" applyFont="1" applyFill="1" applyBorder="1" applyAlignment="1" applyProtection="1">
      <alignment horizontal="left"/>
    </xf>
    <xf numFmtId="3" fontId="16" fillId="0" borderId="9" xfId="15" applyNumberFormat="1" applyFont="1" applyFill="1" applyBorder="1" applyAlignment="1" applyProtection="1">
      <alignment horizontal="right"/>
    </xf>
    <xf numFmtId="3" fontId="14" fillId="0" borderId="9" xfId="15" applyNumberFormat="1" applyFont="1" applyFill="1" applyBorder="1" applyAlignment="1" applyProtection="1">
      <alignment horizontal="right"/>
    </xf>
    <xf numFmtId="0" fontId="13" fillId="0" borderId="12" xfId="15" applyFont="1" applyFill="1" applyBorder="1" applyAlignment="1">
      <alignment horizontal="center" vertical="center"/>
    </xf>
    <xf numFmtId="3" fontId="15" fillId="0" borderId="18" xfId="15" applyNumberFormat="1" applyFont="1" applyFill="1" applyBorder="1" applyAlignment="1">
      <alignment horizontal="right"/>
    </xf>
    <xf numFmtId="3" fontId="15" fillId="0" borderId="21" xfId="15" applyNumberFormat="1" applyFont="1" applyFill="1" applyBorder="1" applyAlignment="1">
      <alignment horizontal="right"/>
    </xf>
    <xf numFmtId="179" fontId="24" fillId="0" borderId="18" xfId="15" applyNumberFormat="1" applyFont="1" applyFill="1" applyBorder="1" applyAlignment="1" applyProtection="1">
      <alignment horizontal="right"/>
    </xf>
    <xf numFmtId="179" fontId="24" fillId="0" borderId="22" xfId="15" applyNumberFormat="1" applyFont="1" applyFill="1" applyBorder="1" applyAlignment="1" applyProtection="1">
      <alignment horizontal="right"/>
    </xf>
    <xf numFmtId="0" fontId="15" fillId="0" borderId="0" xfId="16" applyFont="1" applyFill="1" applyBorder="1" applyAlignment="1"/>
    <xf numFmtId="189" fontId="15" fillId="0" borderId="0" xfId="15" applyNumberFormat="1" applyFont="1" applyFill="1" applyBorder="1" applyAlignment="1" applyProtection="1">
      <alignment horizontal="right"/>
    </xf>
    <xf numFmtId="189" fontId="15" fillId="0" borderId="0" xfId="15" applyNumberFormat="1" applyFont="1" applyBorder="1" applyAlignment="1">
      <alignment horizontal="right"/>
    </xf>
    <xf numFmtId="0" fontId="39" fillId="0" borderId="0" xfId="16" applyFont="1"/>
    <xf numFmtId="168" fontId="14" fillId="0" borderId="0" xfId="16" applyNumberFormat="1" applyFont="1" applyFill="1" applyBorder="1" applyAlignment="1" applyProtection="1">
      <protection locked="0"/>
    </xf>
    <xf numFmtId="168" fontId="15" fillId="0" borderId="0" xfId="16" applyNumberFormat="1" applyFont="1" applyFill="1" applyBorder="1" applyAlignment="1"/>
    <xf numFmtId="0" fontId="32" fillId="0" borderId="0" xfId="15" applyNumberFormat="1" applyFont="1" applyFill="1" applyBorder="1" applyAlignment="1" applyProtection="1">
      <alignment horizontal="left"/>
      <protection locked="0"/>
    </xf>
    <xf numFmtId="0" fontId="32" fillId="0" borderId="0" xfId="15" applyNumberFormat="1" applyFont="1" applyFill="1" applyBorder="1" applyAlignment="1" applyProtection="1">
      <protection locked="0"/>
    </xf>
    <xf numFmtId="0" fontId="36" fillId="4" borderId="0" xfId="0" applyFont="1" applyFill="1"/>
    <xf numFmtId="0" fontId="34" fillId="4" borderId="0" xfId="0" applyFont="1" applyFill="1"/>
    <xf numFmtId="0" fontId="11" fillId="4" borderId="0" xfId="8" applyFont="1" applyFill="1" applyAlignment="1">
      <alignment vertical="top"/>
    </xf>
    <xf numFmtId="0" fontId="56" fillId="4" borderId="0" xfId="4" applyFill="1" applyAlignment="1" applyProtection="1">
      <alignment vertical="top"/>
    </xf>
    <xf numFmtId="0" fontId="56" fillId="4" borderId="0" xfId="4" applyFill="1" applyAlignment="1" applyProtection="1"/>
    <xf numFmtId="0" fontId="7" fillId="4" borderId="0" xfId="8" applyFont="1" applyFill="1" applyAlignment="1">
      <alignment vertical="top"/>
    </xf>
    <xf numFmtId="0" fontId="15" fillId="0" borderId="0" xfId="14" applyFont="1" applyBorder="1" applyAlignment="1">
      <alignment horizontal="left"/>
    </xf>
    <xf numFmtId="0" fontId="4" fillId="0" borderId="0" xfId="14" applyAlignment="1">
      <alignment wrapText="1"/>
    </xf>
    <xf numFmtId="0" fontId="15" fillId="0" borderId="0" xfId="14" applyFont="1" applyBorder="1"/>
    <xf numFmtId="0" fontId="15" fillId="0" borderId="0" xfId="14" applyFont="1"/>
    <xf numFmtId="0" fontId="33" fillId="0" borderId="0" xfId="15" applyNumberFormat="1" applyFont="1" applyFill="1" applyBorder="1" applyAlignment="1" applyProtection="1">
      <alignment horizontal="left"/>
      <protection locked="0"/>
    </xf>
    <xf numFmtId="185" fontId="32" fillId="0" borderId="0" xfId="15" applyNumberFormat="1" applyFont="1" applyFill="1" applyBorder="1" applyAlignment="1" applyProtection="1">
      <alignment horizontal="left"/>
    </xf>
    <xf numFmtId="3" fontId="15" fillId="0" borderId="0" xfId="15" applyNumberFormat="1" applyFont="1" applyFill="1" applyBorder="1" applyAlignment="1" applyProtection="1">
      <alignment horizontal="right"/>
    </xf>
    <xf numFmtId="0" fontId="32" fillId="0" borderId="0" xfId="16" applyNumberFormat="1" applyFont="1" applyFill="1" applyBorder="1" applyAlignment="1" applyProtection="1">
      <protection locked="0"/>
    </xf>
    <xf numFmtId="0" fontId="32" fillId="0" borderId="0" xfId="16" applyNumberFormat="1" applyFont="1" applyFill="1" applyBorder="1" applyAlignment="1" applyProtection="1">
      <alignment horizontal="left"/>
      <protection locked="0"/>
    </xf>
    <xf numFmtId="3" fontId="14" fillId="0" borderId="18" xfId="15" applyNumberFormat="1" applyFont="1" applyFill="1" applyBorder="1" applyAlignment="1" applyProtection="1">
      <alignment horizontal="right"/>
    </xf>
    <xf numFmtId="3" fontId="14" fillId="0" borderId="20" xfId="15" applyNumberFormat="1" applyFont="1" applyFill="1" applyBorder="1" applyAlignment="1" applyProtection="1">
      <alignment horizontal="right"/>
    </xf>
    <xf numFmtId="49" fontId="13" fillId="0" borderId="12" xfId="15" applyNumberFormat="1" applyFont="1" applyFill="1" applyBorder="1" applyAlignment="1" applyProtection="1">
      <alignment horizontal="center" vertical="center"/>
      <protection locked="0"/>
    </xf>
    <xf numFmtId="3" fontId="13" fillId="0" borderId="0" xfId="15" applyNumberFormat="1" applyFont="1" applyFill="1" applyBorder="1" applyAlignment="1" applyProtection="1">
      <protection locked="0"/>
    </xf>
    <xf numFmtId="3" fontId="13" fillId="0" borderId="18" xfId="15" applyNumberFormat="1" applyFont="1" applyFill="1" applyBorder="1" applyAlignment="1" applyProtection="1">
      <protection locked="0"/>
    </xf>
    <xf numFmtId="3" fontId="13" fillId="0" borderId="18" xfId="15" applyNumberFormat="1" applyFont="1" applyFill="1" applyBorder="1" applyAlignment="1" applyProtection="1">
      <alignment horizontal="right"/>
      <protection locked="0"/>
    </xf>
    <xf numFmtId="3" fontId="16" fillId="0" borderId="0" xfId="15" applyNumberFormat="1" applyFont="1" applyFill="1" applyBorder="1" applyAlignment="1" applyProtection="1">
      <alignment horizontal="right"/>
      <protection locked="0"/>
    </xf>
    <xf numFmtId="0" fontId="36" fillId="5" borderId="0" xfId="0" applyFont="1" applyFill="1"/>
    <xf numFmtId="0" fontId="34" fillId="5" borderId="0" xfId="0" applyFont="1" applyFill="1"/>
    <xf numFmtId="0" fontId="7" fillId="5" borderId="0" xfId="8" applyFont="1" applyFill="1" applyAlignment="1">
      <alignment vertical="top"/>
    </xf>
    <xf numFmtId="0" fontId="44" fillId="5" borderId="0" xfId="0" applyFont="1" applyFill="1"/>
    <xf numFmtId="0" fontId="56" fillId="5" borderId="0" xfId="4" applyFill="1" applyAlignment="1" applyProtection="1"/>
    <xf numFmtId="0" fontId="45" fillId="5" borderId="0" xfId="0" applyFont="1" applyFill="1"/>
    <xf numFmtId="0" fontId="0" fillId="5" borderId="0" xfId="0" applyFill="1"/>
    <xf numFmtId="0" fontId="15" fillId="0" borderId="0" xfId="15" applyNumberFormat="1" applyFont="1" applyAlignment="1" applyProtection="1">
      <alignment vertical="top"/>
      <protection locked="0"/>
    </xf>
    <xf numFmtId="0" fontId="14" fillId="0" borderId="0" xfId="15" applyFont="1" applyFill="1" applyAlignment="1"/>
    <xf numFmtId="0" fontId="15" fillId="0" borderId="0" xfId="15" applyFont="1" applyFill="1" applyAlignment="1"/>
    <xf numFmtId="164" fontId="14" fillId="0" borderId="0" xfId="15" applyNumberFormat="1" applyFont="1" applyFill="1" applyAlignment="1" applyProtection="1">
      <alignment horizontal="right"/>
      <protection locked="0"/>
    </xf>
    <xf numFmtId="0" fontId="15" fillId="0" borderId="0" xfId="15" applyFont="1" applyFill="1" applyBorder="1" applyAlignment="1"/>
    <xf numFmtId="0" fontId="14" fillId="0" borderId="0" xfId="15" applyFont="1" applyFill="1" applyBorder="1" applyAlignment="1"/>
    <xf numFmtId="3" fontId="15" fillId="0" borderId="0" xfId="15" applyNumberFormat="1" applyFont="1" applyFill="1" applyBorder="1" applyAlignment="1" applyProtection="1">
      <alignment horizontal="right" indent="1"/>
    </xf>
    <xf numFmtId="3" fontId="15" fillId="0" borderId="17" xfId="15" applyNumberFormat="1" applyFont="1" applyFill="1" applyBorder="1" applyAlignment="1" applyProtection="1">
      <alignment horizontal="right" indent="1"/>
    </xf>
    <xf numFmtId="3" fontId="15" fillId="0" borderId="21" xfId="15" applyNumberFormat="1" applyFont="1" applyFill="1" applyBorder="1" applyAlignment="1" applyProtection="1">
      <alignment horizontal="right" indent="1"/>
    </xf>
    <xf numFmtId="187" fontId="15" fillId="0" borderId="0" xfId="15" applyNumberFormat="1" applyFont="1" applyFill="1" applyBorder="1" applyAlignment="1" applyProtection="1">
      <alignment horizontal="right" indent="1"/>
      <protection locked="0"/>
    </xf>
    <xf numFmtId="187" fontId="15" fillId="0" borderId="18" xfId="15" applyNumberFormat="1" applyFont="1" applyFill="1" applyBorder="1" applyAlignment="1" applyProtection="1">
      <alignment horizontal="right" indent="1"/>
      <protection locked="0"/>
    </xf>
    <xf numFmtId="165" fontId="15" fillId="0" borderId="0" xfId="15" applyNumberFormat="1" applyFont="1" applyFill="1" applyBorder="1" applyAlignment="1" applyProtection="1">
      <alignment horizontal="right" indent="1"/>
    </xf>
    <xf numFmtId="165" fontId="15" fillId="0" borderId="18" xfId="15" applyNumberFormat="1" applyFont="1" applyFill="1" applyBorder="1" applyAlignment="1" applyProtection="1">
      <alignment horizontal="right" indent="1"/>
    </xf>
    <xf numFmtId="3" fontId="15" fillId="0" borderId="18" xfId="15" applyNumberFormat="1" applyFont="1" applyFill="1" applyBorder="1" applyAlignment="1" applyProtection="1">
      <alignment horizontal="right" indent="1"/>
    </xf>
    <xf numFmtId="0" fontId="15" fillId="0" borderId="18" xfId="15" applyFont="1" applyFill="1" applyBorder="1" applyAlignment="1">
      <alignment horizontal="right" indent="1"/>
    </xf>
    <xf numFmtId="165" fontId="15" fillId="0" borderId="20" xfId="15" applyNumberFormat="1" applyFont="1" applyFill="1" applyBorder="1" applyAlignment="1" applyProtection="1">
      <alignment horizontal="right" indent="1"/>
    </xf>
    <xf numFmtId="0" fontId="13" fillId="0" borderId="19" xfId="15" applyFont="1" applyBorder="1" applyAlignment="1">
      <alignment horizontal="center" vertical="center" wrapText="1"/>
    </xf>
    <xf numFmtId="49" fontId="13" fillId="0" borderId="11" xfId="15" applyNumberFormat="1" applyFont="1" applyFill="1" applyBorder="1" applyAlignment="1" applyProtection="1">
      <alignment horizontal="center" vertical="center" wrapText="1"/>
      <protection locked="0"/>
    </xf>
    <xf numFmtId="49" fontId="13" fillId="0" borderId="11" xfId="15" applyNumberFormat="1" applyFont="1" applyFill="1" applyBorder="1" applyAlignment="1" applyProtection="1">
      <alignment horizontal="left" vertical="center" wrapText="1"/>
      <protection locked="0"/>
    </xf>
    <xf numFmtId="49" fontId="13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16" fillId="0" borderId="22" xfId="15" applyNumberFormat="1" applyFont="1" applyFill="1" applyBorder="1" applyAlignment="1" applyProtection="1">
      <protection locked="0"/>
    </xf>
    <xf numFmtId="0" fontId="16" fillId="0" borderId="14" xfId="15" applyNumberFormat="1" applyFont="1" applyFill="1" applyBorder="1" applyAlignment="1" applyProtection="1">
      <protection locked="0"/>
    </xf>
    <xf numFmtId="3" fontId="16" fillId="0" borderId="18" xfId="15" applyNumberFormat="1" applyFont="1" applyFill="1" applyBorder="1" applyAlignment="1" applyProtection="1">
      <alignment horizontal="right"/>
      <protection locked="0"/>
    </xf>
    <xf numFmtId="49" fontId="16" fillId="0" borderId="22" xfId="15" applyNumberFormat="1" applyFont="1" applyFill="1" applyBorder="1" applyAlignment="1" applyProtection="1">
      <protection locked="0"/>
    </xf>
    <xf numFmtId="0" fontId="13" fillId="0" borderId="22" xfId="15" applyNumberFormat="1" applyFont="1" applyFill="1" applyBorder="1" applyAlignment="1" applyProtection="1">
      <protection locked="0"/>
    </xf>
    <xf numFmtId="0" fontId="13" fillId="0" borderId="14" xfId="15" applyNumberFormat="1" applyFont="1" applyFill="1" applyBorder="1" applyAlignment="1" applyProtection="1">
      <protection locked="0"/>
    </xf>
    <xf numFmtId="3" fontId="15" fillId="0" borderId="0" xfId="15" applyNumberFormat="1" applyFont="1" applyFill="1" applyBorder="1" applyAlignment="1" applyProtection="1">
      <alignment horizontal="right"/>
      <protection locked="0"/>
    </xf>
    <xf numFmtId="3" fontId="15" fillId="0" borderId="18" xfId="15" applyNumberFormat="1" applyFont="1" applyFill="1" applyBorder="1" applyAlignment="1" applyProtection="1">
      <alignment horizontal="right"/>
      <protection locked="0"/>
    </xf>
    <xf numFmtId="0" fontId="13" fillId="0" borderId="23" xfId="15" applyNumberFormat="1" applyFont="1" applyFill="1" applyBorder="1" applyAlignment="1" applyProtection="1">
      <protection locked="0"/>
    </xf>
    <xf numFmtId="0" fontId="13" fillId="0" borderId="15" xfId="15" applyNumberFormat="1" applyFont="1" applyFill="1" applyBorder="1" applyAlignment="1" applyProtection="1">
      <protection locked="0"/>
    </xf>
    <xf numFmtId="3" fontId="13" fillId="0" borderId="9" xfId="15" applyNumberFormat="1" applyFont="1" applyFill="1" applyBorder="1" applyAlignment="1" applyProtection="1">
      <alignment horizontal="right"/>
      <protection locked="0"/>
    </xf>
    <xf numFmtId="3" fontId="15" fillId="0" borderId="9" xfId="15" applyNumberFormat="1" applyFont="1" applyFill="1" applyBorder="1" applyAlignment="1" applyProtection="1">
      <alignment horizontal="right"/>
      <protection locked="0"/>
    </xf>
    <xf numFmtId="3" fontId="15" fillId="0" borderId="20" xfId="15" applyNumberFormat="1" applyFont="1" applyFill="1" applyBorder="1" applyAlignment="1" applyProtection="1">
      <alignment horizontal="right"/>
      <protection locked="0"/>
    </xf>
    <xf numFmtId="3" fontId="13" fillId="0" borderId="23" xfId="15" applyNumberFormat="1" applyFont="1" applyFill="1" applyBorder="1" applyAlignment="1" applyProtection="1">
      <alignment horizontal="right"/>
      <protection locked="0"/>
    </xf>
    <xf numFmtId="3" fontId="13" fillId="0" borderId="20" xfId="15" applyNumberFormat="1" applyFont="1" applyFill="1" applyBorder="1" applyAlignment="1" applyProtection="1">
      <alignment horizontal="right"/>
      <protection locked="0"/>
    </xf>
    <xf numFmtId="3" fontId="16" fillId="0" borderId="0" xfId="15" applyNumberFormat="1" applyFont="1" applyFill="1" applyBorder="1" applyAlignment="1" applyProtection="1">
      <protection locked="0"/>
    </xf>
    <xf numFmtId="3" fontId="16" fillId="0" borderId="18" xfId="15" applyNumberFormat="1" applyFont="1" applyFill="1" applyBorder="1" applyAlignment="1" applyProtection="1">
      <protection locked="0"/>
    </xf>
    <xf numFmtId="3" fontId="15" fillId="0" borderId="0" xfId="15" applyNumberFormat="1" applyFont="1" applyFill="1" applyBorder="1" applyAlignment="1" applyProtection="1">
      <protection locked="0"/>
    </xf>
    <xf numFmtId="3" fontId="15" fillId="0" borderId="18" xfId="15" applyNumberFormat="1" applyFont="1" applyFill="1" applyBorder="1" applyAlignment="1" applyProtection="1">
      <protection locked="0"/>
    </xf>
    <xf numFmtId="3" fontId="13" fillId="0" borderId="22" xfId="15" applyNumberFormat="1" applyFont="1" applyFill="1" applyBorder="1" applyAlignment="1" applyProtection="1">
      <protection locked="0"/>
    </xf>
    <xf numFmtId="3" fontId="13" fillId="0" borderId="23" xfId="15" applyNumberFormat="1" applyFont="1" applyFill="1" applyBorder="1" applyAlignment="1" applyProtection="1">
      <protection locked="0"/>
    </xf>
    <xf numFmtId="3" fontId="13" fillId="0" borderId="9" xfId="15" applyNumberFormat="1" applyFont="1" applyFill="1" applyBorder="1" applyAlignment="1" applyProtection="1">
      <protection locked="0"/>
    </xf>
    <xf numFmtId="3" fontId="15" fillId="0" borderId="9" xfId="15" applyNumberFormat="1" applyFont="1" applyFill="1" applyBorder="1" applyAlignment="1" applyProtection="1">
      <protection locked="0"/>
    </xf>
    <xf numFmtId="3" fontId="15" fillId="0" borderId="20" xfId="15" applyNumberFormat="1" applyFont="1" applyFill="1" applyBorder="1" applyAlignment="1" applyProtection="1">
      <protection locked="0"/>
    </xf>
    <xf numFmtId="0" fontId="36" fillId="6" borderId="0" xfId="0" applyFont="1" applyFill="1"/>
    <xf numFmtId="0" fontId="34" fillId="6" borderId="0" xfId="0" applyFont="1" applyFill="1"/>
    <xf numFmtId="0" fontId="44" fillId="6" borderId="0" xfId="0" applyFont="1" applyFill="1"/>
    <xf numFmtId="0" fontId="56" fillId="6" borderId="0" xfId="4" applyFill="1" applyAlignment="1" applyProtection="1"/>
    <xf numFmtId="0" fontId="7" fillId="6" borderId="0" xfId="8" applyFont="1" applyFill="1" applyAlignment="1">
      <alignment vertical="top"/>
    </xf>
    <xf numFmtId="0" fontId="24" fillId="0" borderId="0" xfId="8" applyFont="1"/>
    <xf numFmtId="0" fontId="24" fillId="0" borderId="0" xfId="8" applyFont="1" applyFill="1"/>
    <xf numFmtId="0" fontId="4" fillId="0" borderId="0" xfId="13"/>
    <xf numFmtId="0" fontId="13" fillId="0" borderId="0" xfId="15" applyFont="1" applyFill="1" applyAlignment="1"/>
    <xf numFmtId="164" fontId="16" fillId="0" borderId="0" xfId="15" applyNumberFormat="1" applyFont="1" applyFill="1" applyAlignment="1" applyProtection="1">
      <alignment horizontal="right"/>
      <protection locked="0"/>
    </xf>
    <xf numFmtId="165" fontId="15" fillId="0" borderId="0" xfId="15" applyNumberFormat="1" applyFont="1" applyFill="1" applyBorder="1" applyAlignment="1">
      <alignment horizontal="right" indent="2"/>
    </xf>
    <xf numFmtId="3" fontId="15" fillId="0" borderId="0" xfId="15" applyNumberFormat="1" applyFont="1" applyFill="1" applyBorder="1" applyAlignment="1">
      <alignment horizontal="right" indent="2"/>
    </xf>
    <xf numFmtId="165" fontId="15" fillId="0" borderId="9" xfId="15" applyNumberFormat="1" applyFont="1" applyFill="1" applyBorder="1" applyAlignment="1">
      <alignment horizontal="right" indent="2"/>
    </xf>
    <xf numFmtId="0" fontId="24" fillId="0" borderId="0" xfId="15" applyFont="1" applyBorder="1" applyAlignment="1">
      <alignment horizontal="right"/>
    </xf>
    <xf numFmtId="0" fontId="24" fillId="0" borderId="0" xfId="15" applyFont="1" applyAlignment="1">
      <alignment horizontal="right"/>
    </xf>
    <xf numFmtId="0" fontId="38" fillId="0" borderId="0" xfId="15" applyFont="1" applyBorder="1"/>
    <xf numFmtId="164" fontId="16" fillId="0" borderId="0" xfId="15" applyNumberFormat="1" applyFont="1" applyFill="1" applyBorder="1" applyAlignment="1" applyProtection="1">
      <alignment horizontal="right"/>
      <protection locked="0"/>
    </xf>
    <xf numFmtId="0" fontId="13" fillId="0" borderId="18" xfId="15" applyNumberFormat="1" applyFont="1" applyFill="1" applyBorder="1" applyAlignment="1" applyProtection="1">
      <protection locked="0"/>
    </xf>
    <xf numFmtId="165" fontId="15" fillId="0" borderId="18" xfId="15" applyNumberFormat="1" applyFont="1" applyFill="1" applyBorder="1" applyAlignment="1">
      <alignment horizontal="right" indent="2"/>
    </xf>
    <xf numFmtId="3" fontId="15" fillId="0" borderId="18" xfId="15" applyNumberFormat="1" applyFont="1" applyFill="1" applyBorder="1" applyAlignment="1">
      <alignment horizontal="right" indent="2"/>
    </xf>
    <xf numFmtId="165" fontId="15" fillId="0" borderId="20" xfId="15" applyNumberFormat="1" applyFont="1" applyFill="1" applyBorder="1" applyAlignment="1">
      <alignment horizontal="right" indent="2"/>
    </xf>
    <xf numFmtId="0" fontId="4" fillId="0" borderId="0" xfId="14" applyBorder="1" applyAlignment="1">
      <alignment wrapText="1"/>
    </xf>
    <xf numFmtId="0" fontId="37" fillId="0" borderId="0" xfId="8" applyFont="1"/>
    <xf numFmtId="0" fontId="25" fillId="0" borderId="0" xfId="8" applyNumberFormat="1" applyFont="1" applyFill="1" applyBorder="1" applyAlignment="1" applyProtection="1">
      <protection locked="0"/>
    </xf>
    <xf numFmtId="0" fontId="25" fillId="0" borderId="9" xfId="8" applyNumberFormat="1" applyFont="1" applyFill="1" applyBorder="1" applyAlignment="1" applyProtection="1">
      <protection locked="0"/>
    </xf>
    <xf numFmtId="0" fontId="24" fillId="0" borderId="10" xfId="8" applyFont="1" applyBorder="1" applyAlignment="1">
      <alignment horizontal="center" vertical="center" wrapText="1"/>
    </xf>
    <xf numFmtId="0" fontId="24" fillId="0" borderId="19" xfId="8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8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8" applyNumberFormat="1" applyFont="1" applyFill="1" applyBorder="1" applyAlignment="1" applyProtection="1">
      <alignment horizontal="center" vertical="center"/>
      <protection locked="0"/>
    </xf>
    <xf numFmtId="0" fontId="24" fillId="0" borderId="12" xfId="8" applyNumberFormat="1" applyFont="1" applyFill="1" applyBorder="1" applyAlignment="1" applyProtection="1">
      <alignment horizontal="center" vertical="center"/>
      <protection locked="0"/>
    </xf>
    <xf numFmtId="0" fontId="25" fillId="0" borderId="13" xfId="8" applyNumberFormat="1" applyFont="1" applyFill="1" applyBorder="1" applyAlignment="1" applyProtection="1">
      <alignment horizontal="center"/>
      <protection locked="0"/>
    </xf>
    <xf numFmtId="0" fontId="25" fillId="0" borderId="18" xfId="8" applyNumberFormat="1" applyFont="1" applyFill="1" applyBorder="1" applyAlignment="1" applyProtection="1">
      <alignment horizontal="left" indent="1"/>
      <protection locked="0"/>
    </xf>
    <xf numFmtId="3" fontId="15" fillId="0" borderId="22" xfId="8" applyNumberFormat="1" applyFont="1" applyFill="1" applyBorder="1" applyAlignment="1" applyProtection="1">
      <alignment horizontal="right" indent="1"/>
      <protection locked="0"/>
    </xf>
    <xf numFmtId="3" fontId="15" fillId="0" borderId="0" xfId="8" applyNumberFormat="1" applyFont="1" applyFill="1" applyBorder="1" applyAlignment="1" applyProtection="1">
      <alignment horizontal="right" indent="1"/>
      <protection locked="0"/>
    </xf>
    <xf numFmtId="3" fontId="15" fillId="0" borderId="18" xfId="8" applyNumberFormat="1" applyFont="1" applyFill="1" applyBorder="1" applyAlignment="1" applyProtection="1">
      <alignment horizontal="right" indent="1"/>
      <protection locked="0"/>
    </xf>
    <xf numFmtId="0" fontId="16" fillId="0" borderId="14" xfId="8" applyNumberFormat="1" applyFont="1" applyFill="1" applyBorder="1" applyAlignment="1" applyProtection="1">
      <alignment horizontal="center"/>
      <protection locked="0"/>
    </xf>
    <xf numFmtId="0" fontId="16" fillId="0" borderId="18" xfId="8" applyNumberFormat="1" applyFont="1" applyFill="1" applyBorder="1" applyAlignment="1" applyProtection="1">
      <alignment horizontal="left" indent="1"/>
      <protection locked="0"/>
    </xf>
    <xf numFmtId="0" fontId="16" fillId="0" borderId="14" xfId="8" applyFont="1" applyBorder="1" applyAlignment="1">
      <alignment horizontal="center"/>
    </xf>
    <xf numFmtId="0" fontId="25" fillId="0" borderId="14" xfId="8" applyNumberFormat="1" applyFont="1" applyFill="1" applyBorder="1" applyAlignment="1" applyProtection="1">
      <alignment horizontal="center"/>
      <protection locked="0"/>
    </xf>
    <xf numFmtId="0" fontId="16" fillId="0" borderId="15" xfId="8" applyFont="1" applyBorder="1" applyAlignment="1">
      <alignment horizontal="center"/>
    </xf>
    <xf numFmtId="0" fontId="16" fillId="0" borderId="20" xfId="8" applyNumberFormat="1" applyFont="1" applyFill="1" applyBorder="1" applyAlignment="1" applyProtection="1">
      <alignment horizontal="left" indent="1"/>
      <protection locked="0"/>
    </xf>
    <xf numFmtId="3" fontId="15" fillId="0" borderId="23" xfId="8" applyNumberFormat="1" applyFont="1" applyFill="1" applyBorder="1" applyAlignment="1" applyProtection="1">
      <alignment horizontal="right" indent="1"/>
      <protection locked="0"/>
    </xf>
    <xf numFmtId="0" fontId="24" fillId="0" borderId="0" xfId="8" applyFont="1" applyFill="1" applyAlignment="1">
      <alignment horizontal="right"/>
    </xf>
    <xf numFmtId="0" fontId="24" fillId="0" borderId="0" xfId="8" applyFont="1" applyFill="1" applyBorder="1" applyAlignment="1">
      <alignment horizontal="right"/>
    </xf>
    <xf numFmtId="0" fontId="24" fillId="0" borderId="0" xfId="8" applyFont="1" applyFill="1" applyBorder="1"/>
    <xf numFmtId="0" fontId="24" fillId="0" borderId="0" xfId="8" applyFont="1" applyBorder="1" applyAlignment="1">
      <alignment horizontal="right"/>
    </xf>
    <xf numFmtId="0" fontId="24" fillId="0" borderId="0" xfId="8" applyFont="1" applyAlignment="1">
      <alignment horizontal="right"/>
    </xf>
    <xf numFmtId="0" fontId="25" fillId="0" borderId="16" xfId="8" applyNumberFormat="1" applyFont="1" applyFill="1" applyBorder="1" applyAlignment="1" applyProtection="1">
      <alignment horizontal="center"/>
      <protection locked="0"/>
    </xf>
    <xf numFmtId="0" fontId="16" fillId="0" borderId="22" xfId="8" applyNumberFormat="1" applyFont="1" applyFill="1" applyBorder="1" applyAlignment="1" applyProtection="1">
      <alignment horizontal="center"/>
      <protection locked="0"/>
    </xf>
    <xf numFmtId="0" fontId="16" fillId="0" borderId="22" xfId="8" applyFont="1" applyBorder="1" applyAlignment="1">
      <alignment horizontal="center"/>
    </xf>
    <xf numFmtId="0" fontId="25" fillId="0" borderId="22" xfId="8" applyNumberFormat="1" applyFont="1" applyFill="1" applyBorder="1" applyAlignment="1" applyProtection="1">
      <alignment horizontal="center"/>
      <protection locked="0"/>
    </xf>
    <xf numFmtId="0" fontId="16" fillId="0" borderId="23" xfId="8" applyFont="1" applyBorder="1" applyAlignment="1">
      <alignment horizontal="center"/>
    </xf>
    <xf numFmtId="3" fontId="15" fillId="0" borderId="9" xfId="8" applyNumberFormat="1" applyFont="1" applyFill="1" applyBorder="1" applyAlignment="1" applyProtection="1">
      <alignment horizontal="right" indent="1"/>
      <protection locked="0"/>
    </xf>
    <xf numFmtId="3" fontId="15" fillId="0" borderId="20" xfId="8" applyNumberFormat="1" applyFont="1" applyFill="1" applyBorder="1" applyAlignment="1" applyProtection="1">
      <alignment horizontal="right" indent="1"/>
      <protection locked="0"/>
    </xf>
    <xf numFmtId="165" fontId="15" fillId="0" borderId="0" xfId="8" applyNumberFormat="1" applyFont="1" applyFill="1" applyBorder="1" applyAlignment="1" applyProtection="1">
      <alignment horizontal="right" indent="1"/>
      <protection locked="0"/>
    </xf>
    <xf numFmtId="0" fontId="0" fillId="0" borderId="0" xfId="0" applyBorder="1"/>
    <xf numFmtId="165" fontId="15" fillId="0" borderId="0" xfId="8" applyNumberFormat="1" applyFont="1" applyAlignment="1"/>
    <xf numFmtId="3" fontId="15" fillId="0" borderId="0" xfId="8" applyNumberFormat="1" applyFont="1" applyAlignment="1"/>
    <xf numFmtId="0" fontId="16" fillId="0" borderId="14" xfId="8" applyFont="1" applyFill="1" applyBorder="1" applyAlignment="1">
      <alignment horizontal="center"/>
    </xf>
    <xf numFmtId="0" fontId="15" fillId="0" borderId="0" xfId="15" applyNumberFormat="1" applyFont="1" applyFill="1" applyBorder="1" applyAlignment="1" applyProtection="1">
      <alignment horizontal="right"/>
      <protection locked="0"/>
    </xf>
    <xf numFmtId="171" fontId="15" fillId="0" borderId="0" xfId="15" applyNumberFormat="1" applyFont="1"/>
    <xf numFmtId="0" fontId="4" fillId="0" borderId="0" xfId="14" applyFont="1" applyAlignment="1">
      <alignment wrapText="1"/>
    </xf>
    <xf numFmtId="0" fontId="48" fillId="0" borderId="13" xfId="15" applyNumberFormat="1" applyFont="1" applyFill="1" applyBorder="1" applyAlignment="1" applyProtection="1">
      <alignment horizontal="left"/>
      <protection locked="0"/>
    </xf>
    <xf numFmtId="0" fontId="47" fillId="0" borderId="14" xfId="15" applyNumberFormat="1" applyFont="1" applyFill="1" applyBorder="1" applyAlignment="1" applyProtection="1">
      <alignment horizontal="left"/>
      <protection locked="0"/>
    </xf>
    <xf numFmtId="0" fontId="48" fillId="0" borderId="14" xfId="15" applyNumberFormat="1" applyFont="1" applyFill="1" applyBorder="1" applyAlignment="1" applyProtection="1">
      <alignment horizontal="left"/>
      <protection locked="0"/>
    </xf>
    <xf numFmtId="0" fontId="47" fillId="0" borderId="0" xfId="15" applyFont="1" applyFill="1" applyBorder="1" applyAlignment="1">
      <alignment horizontal="left"/>
    </xf>
    <xf numFmtId="0" fontId="47" fillId="0" borderId="15" xfId="15" applyNumberFormat="1" applyFont="1" applyFill="1" applyBorder="1" applyAlignment="1" applyProtection="1">
      <alignment horizontal="left"/>
      <protection locked="0"/>
    </xf>
    <xf numFmtId="0" fontId="25" fillId="0" borderId="14" xfId="8" applyNumberFormat="1" applyFont="1" applyFill="1" applyBorder="1" applyAlignment="1" applyProtection="1">
      <alignment horizontal="left" indent="1"/>
      <protection locked="0"/>
    </xf>
    <xf numFmtId="0" fontId="16" fillId="0" borderId="14" xfId="8" applyNumberFormat="1" applyFont="1" applyFill="1" applyBorder="1" applyAlignment="1" applyProtection="1">
      <alignment horizontal="left" indent="1"/>
      <protection locked="0"/>
    </xf>
    <xf numFmtId="0" fontId="16" fillId="0" borderId="15" xfId="8" applyNumberFormat="1" applyFont="1" applyFill="1" applyBorder="1" applyAlignment="1" applyProtection="1">
      <alignment horizontal="left" indent="1"/>
      <protection locked="0"/>
    </xf>
    <xf numFmtId="165" fontId="15" fillId="0" borderId="0" xfId="16" applyNumberFormat="1" applyFont="1" applyBorder="1" applyAlignment="1">
      <alignment horizontal="right" indent="1"/>
    </xf>
    <xf numFmtId="3" fontId="14" fillId="0" borderId="0" xfId="16" applyNumberFormat="1" applyFont="1" applyFill="1" applyBorder="1" applyAlignment="1" applyProtection="1">
      <alignment horizontal="right" indent="1"/>
      <protection locked="0"/>
    </xf>
    <xf numFmtId="3" fontId="49" fillId="0" borderId="0" xfId="15" applyNumberFormat="1" applyFont="1" applyFill="1" applyBorder="1" applyAlignment="1" applyProtection="1">
      <alignment horizontal="right"/>
      <protection locked="0"/>
    </xf>
    <xf numFmtId="187" fontId="13" fillId="0" borderId="0" xfId="15" applyNumberFormat="1" applyFont="1" applyFill="1" applyBorder="1" applyAlignment="1" applyProtection="1">
      <alignment horizontal="right" indent="1"/>
      <protection locked="0"/>
    </xf>
    <xf numFmtId="165" fontId="13" fillId="0" borderId="0" xfId="15" applyNumberFormat="1" applyFont="1" applyFill="1" applyBorder="1" applyAlignment="1" applyProtection="1">
      <alignment horizontal="right" indent="1"/>
    </xf>
    <xf numFmtId="3" fontId="13" fillId="0" borderId="0" xfId="15" applyNumberFormat="1" applyFont="1" applyFill="1" applyBorder="1" applyAlignment="1" applyProtection="1">
      <alignment horizontal="right" indent="1"/>
    </xf>
    <xf numFmtId="3" fontId="15" fillId="0" borderId="22" xfId="15" applyNumberFormat="1" applyFont="1" applyFill="1" applyBorder="1" applyAlignment="1" applyProtection="1">
      <alignment horizontal="right" indent="1"/>
    </xf>
    <xf numFmtId="191" fontId="15" fillId="0" borderId="18" xfId="15" applyNumberFormat="1" applyFont="1" applyFill="1" applyBorder="1" applyAlignment="1" applyProtection="1">
      <alignment horizontal="right" indent="1"/>
      <protection locked="0"/>
    </xf>
    <xf numFmtId="165" fontId="15" fillId="0" borderId="0" xfId="16" applyNumberFormat="1" applyFont="1" applyFill="1" applyBorder="1" applyAlignment="1" applyProtection="1">
      <alignment horizontal="right" indent="1"/>
    </xf>
    <xf numFmtId="165" fontId="13" fillId="0" borderId="0" xfId="15" applyNumberFormat="1" applyFont="1" applyFill="1" applyBorder="1" applyAlignment="1" applyProtection="1">
      <alignment horizontal="center"/>
    </xf>
    <xf numFmtId="165" fontId="13" fillId="0" borderId="0" xfId="0" applyNumberFormat="1" applyFont="1" applyFill="1" applyBorder="1" applyAlignment="1" applyProtection="1">
      <alignment horizontal="center"/>
    </xf>
    <xf numFmtId="3" fontId="15" fillId="0" borderId="20" xfId="15" applyNumberFormat="1" applyFont="1" applyFill="1" applyBorder="1" applyAlignment="1">
      <alignment horizontal="right"/>
    </xf>
    <xf numFmtId="0" fontId="47" fillId="0" borderId="10" xfId="15" applyNumberFormat="1" applyFont="1" applyFill="1" applyBorder="1" applyAlignment="1" applyProtection="1">
      <alignment horizontal="center" vertical="center"/>
      <protection locked="0"/>
    </xf>
    <xf numFmtId="0" fontId="47" fillId="0" borderId="14" xfId="15" applyNumberFormat="1" applyFont="1" applyFill="1" applyBorder="1" applyAlignment="1" applyProtection="1">
      <protection locked="0"/>
    </xf>
    <xf numFmtId="0" fontId="24" fillId="0" borderId="12" xfId="8" applyFont="1" applyFill="1" applyBorder="1" applyAlignment="1">
      <alignment horizontal="center" vertical="center" wrapText="1"/>
    </xf>
    <xf numFmtId="0" fontId="0" fillId="0" borderId="0" xfId="0" applyFill="1"/>
    <xf numFmtId="182" fontId="14" fillId="0" borderId="0" xfId="15" applyNumberFormat="1" applyFont="1" applyFill="1" applyBorder="1" applyAlignment="1" applyProtection="1">
      <alignment horizontal="right" indent="2"/>
    </xf>
    <xf numFmtId="0" fontId="24" fillId="0" borderId="0" xfId="15" applyFont="1" applyFill="1"/>
    <xf numFmtId="0" fontId="24" fillId="0" borderId="0" xfId="15" applyFont="1" applyFill="1" applyAlignment="1">
      <alignment vertical="center"/>
    </xf>
    <xf numFmtId="0" fontId="26" fillId="0" borderId="0" xfId="15" applyNumberFormat="1" applyFont="1" applyFill="1" applyBorder="1" applyAlignment="1" applyProtection="1">
      <alignment horizontal="left"/>
      <protection locked="0"/>
    </xf>
    <xf numFmtId="165" fontId="26" fillId="0" borderId="0" xfId="15" applyNumberFormat="1" applyFont="1" applyFill="1" applyBorder="1" applyAlignment="1" applyProtection="1">
      <alignment horizontal="left"/>
      <protection locked="0"/>
    </xf>
    <xf numFmtId="172" fontId="26" fillId="0" borderId="0" xfId="15" applyNumberFormat="1" applyFont="1" applyFill="1" applyBorder="1" applyAlignment="1" applyProtection="1">
      <alignment horizontal="left"/>
      <protection locked="0"/>
    </xf>
    <xf numFmtId="0" fontId="38" fillId="0" borderId="0" xfId="15" applyFont="1" applyFill="1"/>
    <xf numFmtId="0" fontId="15" fillId="0" borderId="0" xfId="14" applyFont="1" applyFill="1" applyBorder="1"/>
    <xf numFmtId="0" fontId="15" fillId="0" borderId="0" xfId="14" applyFont="1" applyFill="1"/>
    <xf numFmtId="0" fontId="52" fillId="0" borderId="0" xfId="0" applyFont="1" applyAlignment="1"/>
    <xf numFmtId="0" fontId="52" fillId="0" borderId="0" xfId="0" applyFont="1" applyBorder="1" applyAlignment="1"/>
    <xf numFmtId="0" fontId="52" fillId="0" borderId="0" xfId="0" applyNumberFormat="1" applyFont="1" applyBorder="1" applyAlignment="1" applyProtection="1">
      <protection locked="0"/>
    </xf>
    <xf numFmtId="0" fontId="54" fillId="0" borderId="0" xfId="0" applyNumberFormat="1" applyFont="1" applyAlignment="1" applyProtection="1">
      <alignment horizontal="left"/>
      <protection locked="0"/>
    </xf>
    <xf numFmtId="0" fontId="52" fillId="0" borderId="0" xfId="0" applyFont="1" applyAlignment="1">
      <alignment horizontal="left" indent="1"/>
    </xf>
    <xf numFmtId="49" fontId="52" fillId="0" borderId="0" xfId="0" applyNumberFormat="1" applyFont="1" applyAlignment="1"/>
    <xf numFmtId="0" fontId="52" fillId="0" borderId="0" xfId="0" applyNumberFormat="1" applyFont="1" applyAlignment="1" applyProtection="1">
      <alignment horizontal="left"/>
      <protection locked="0"/>
    </xf>
    <xf numFmtId="0" fontId="52" fillId="0" borderId="0" xfId="0" applyNumberFormat="1" applyFont="1" applyBorder="1" applyAlignment="1" applyProtection="1">
      <alignment horizontal="left"/>
      <protection locked="0"/>
    </xf>
    <xf numFmtId="0" fontId="52" fillId="0" borderId="0" xfId="0" applyNumberFormat="1" applyFont="1" applyAlignment="1" applyProtection="1">
      <protection locked="0"/>
    </xf>
    <xf numFmtId="49" fontId="52" fillId="0" borderId="0" xfId="0" applyNumberFormat="1" applyFont="1" applyAlignment="1" applyProtection="1">
      <alignment horizontal="left"/>
      <protection locked="0"/>
    </xf>
    <xf numFmtId="165" fontId="13" fillId="0" borderId="0" xfId="16" applyNumberFormat="1" applyFont="1" applyBorder="1" applyAlignment="1">
      <alignment horizontal="right" indent="1"/>
    </xf>
    <xf numFmtId="3" fontId="13" fillId="0" borderId="0" xfId="16" applyNumberFormat="1" applyFont="1" applyFill="1" applyBorder="1" applyAlignment="1" applyProtection="1">
      <alignment horizontal="right" indent="1"/>
    </xf>
    <xf numFmtId="165" fontId="13" fillId="0" borderId="0" xfId="16" applyNumberFormat="1" applyFont="1" applyFill="1" applyBorder="1" applyAlignment="1" applyProtection="1">
      <alignment horizontal="right" indent="1"/>
    </xf>
    <xf numFmtId="3" fontId="15" fillId="0" borderId="9" xfId="15" applyNumberFormat="1" applyFont="1" applyFill="1" applyBorder="1" applyAlignment="1">
      <alignment horizontal="right"/>
    </xf>
    <xf numFmtId="182" fontId="51" fillId="0" borderId="0" xfId="15" applyNumberFormat="1" applyFont="1" applyFill="1" applyBorder="1" applyAlignment="1" applyProtection="1">
      <alignment horizontal="left"/>
    </xf>
    <xf numFmtId="187" fontId="58" fillId="0" borderId="0" xfId="15" applyNumberFormat="1" applyFont="1" applyFill="1" applyBorder="1" applyAlignment="1" applyProtection="1">
      <alignment horizontal="right" indent="1"/>
      <protection locked="0"/>
    </xf>
    <xf numFmtId="165" fontId="58" fillId="0" borderId="0" xfId="15" applyNumberFormat="1" applyFont="1" applyFill="1" applyBorder="1" applyAlignment="1" applyProtection="1">
      <alignment horizontal="right" indent="1"/>
    </xf>
    <xf numFmtId="191" fontId="58" fillId="0" borderId="0" xfId="15" applyNumberFormat="1" applyFont="1" applyFill="1" applyBorder="1" applyAlignment="1" applyProtection="1">
      <alignment horizontal="right" indent="1"/>
      <protection locked="0"/>
    </xf>
    <xf numFmtId="165" fontId="58" fillId="0" borderId="0" xfId="15" applyNumberFormat="1" applyFont="1" applyFill="1" applyBorder="1" applyAlignment="1">
      <alignment horizontal="right" indent="2"/>
    </xf>
    <xf numFmtId="165" fontId="0" fillId="0" borderId="0" xfId="0" applyNumberFormat="1"/>
    <xf numFmtId="3" fontId="0" fillId="0" borderId="0" xfId="0" applyNumberFormat="1"/>
    <xf numFmtId="3" fontId="58" fillId="0" borderId="0" xfId="8" applyNumberFormat="1" applyFont="1" applyFill="1" applyBorder="1" applyAlignment="1" applyProtection="1">
      <alignment horizontal="right" indent="1"/>
      <protection locked="0"/>
    </xf>
    <xf numFmtId="2" fontId="0" fillId="0" borderId="0" xfId="0" applyNumberFormat="1"/>
    <xf numFmtId="165" fontId="58" fillId="0" borderId="0" xfId="8" applyNumberFormat="1" applyFont="1" applyFill="1" applyBorder="1" applyAlignment="1" applyProtection="1">
      <alignment horizontal="right" indent="1"/>
      <protection locked="0"/>
    </xf>
    <xf numFmtId="165" fontId="4" fillId="0" borderId="0" xfId="14" applyNumberFormat="1" applyAlignment="1">
      <alignment wrapText="1"/>
    </xf>
    <xf numFmtId="0" fontId="15" fillId="0" borderId="11" xfId="8" applyFont="1" applyBorder="1" applyAlignment="1">
      <alignment horizontal="center" vertical="center" wrapText="1"/>
    </xf>
    <xf numFmtId="166" fontId="15" fillId="0" borderId="15" xfId="8" applyNumberFormat="1" applyFont="1" applyBorder="1" applyAlignment="1">
      <alignment horizontal="left" indent="1"/>
    </xf>
    <xf numFmtId="0" fontId="15" fillId="0" borderId="13" xfId="8" applyFont="1" applyBorder="1" applyAlignment="1">
      <alignment horizontal="center" vertical="center"/>
    </xf>
    <xf numFmtId="166" fontId="13" fillId="0" borderId="14" xfId="8" applyNumberFormat="1" applyFont="1" applyFill="1" applyBorder="1" applyAlignment="1">
      <alignment horizontal="left" indent="1"/>
    </xf>
    <xf numFmtId="165" fontId="15" fillId="0" borderId="22" xfId="15" applyNumberFormat="1" applyFont="1" applyFill="1" applyBorder="1" applyAlignment="1" applyProtection="1">
      <alignment horizontal="right" indent="1"/>
    </xf>
    <xf numFmtId="165" fontId="15" fillId="0" borderId="9" xfId="15" applyNumberFormat="1" applyFont="1" applyFill="1" applyBorder="1" applyAlignment="1" applyProtection="1">
      <alignment horizontal="right" indent="1"/>
    </xf>
    <xf numFmtId="3" fontId="14" fillId="0" borderId="0" xfId="15" applyNumberFormat="1" applyFont="1" applyFill="1" applyBorder="1" applyAlignment="1" applyProtection="1">
      <alignment horizontal="right"/>
      <protection locked="0"/>
    </xf>
    <xf numFmtId="3" fontId="14" fillId="0" borderId="18" xfId="15" applyNumberFormat="1" applyFont="1" applyFill="1" applyBorder="1" applyAlignment="1" applyProtection="1">
      <alignment horizontal="right"/>
      <protection locked="0"/>
    </xf>
    <xf numFmtId="182" fontId="16" fillId="0" borderId="24" xfId="15" applyNumberFormat="1" applyFont="1" applyFill="1" applyBorder="1" applyAlignment="1" applyProtection="1">
      <alignment horizontal="right" indent="2"/>
    </xf>
    <xf numFmtId="182" fontId="14" fillId="0" borderId="24" xfId="15" applyNumberFormat="1" applyFont="1" applyFill="1" applyBorder="1" applyAlignment="1" applyProtection="1">
      <alignment horizontal="right" indent="2"/>
    </xf>
    <xf numFmtId="182" fontId="13" fillId="0" borderId="25" xfId="15" applyNumberFormat="1" applyFont="1" applyFill="1" applyBorder="1" applyAlignment="1" applyProtection="1">
      <alignment horizontal="right" indent="2"/>
    </xf>
    <xf numFmtId="3" fontId="15" fillId="0" borderId="25" xfId="15" applyNumberFormat="1" applyFont="1" applyFill="1" applyBorder="1" applyAlignment="1" applyProtection="1">
      <alignment horizontal="right"/>
    </xf>
    <xf numFmtId="182" fontId="51" fillId="0" borderId="25" xfId="15" applyNumberFormat="1" applyFont="1" applyFill="1" applyBorder="1" applyAlignment="1" applyProtection="1">
      <alignment horizontal="left"/>
    </xf>
    <xf numFmtId="182" fontId="14" fillId="0" borderId="26" xfId="15" applyNumberFormat="1" applyFont="1" applyFill="1" applyBorder="1" applyAlignment="1" applyProtection="1">
      <alignment horizontal="right" indent="2"/>
    </xf>
    <xf numFmtId="0" fontId="13" fillId="0" borderId="27" xfId="15" applyNumberFormat="1" applyFont="1" applyFill="1" applyBorder="1" applyAlignment="1" applyProtection="1">
      <alignment horizontal="center"/>
      <protection locked="0"/>
    </xf>
    <xf numFmtId="0" fontId="13" fillId="0" borderId="28" xfId="15" applyNumberFormat="1" applyFont="1" applyFill="1" applyBorder="1" applyAlignment="1" applyProtection="1">
      <alignment horizontal="center"/>
      <protection locked="0"/>
    </xf>
    <xf numFmtId="182" fontId="13" fillId="0" borderId="27" xfId="15" applyNumberFormat="1" applyFont="1" applyFill="1" applyBorder="1" applyAlignment="1" applyProtection="1">
      <alignment horizontal="right" indent="1"/>
    </xf>
    <xf numFmtId="182" fontId="13" fillId="0" borderId="28" xfId="15" applyNumberFormat="1" applyFont="1" applyFill="1" applyBorder="1" applyAlignment="1" applyProtection="1">
      <alignment horizontal="right" indent="1"/>
    </xf>
    <xf numFmtId="49" fontId="16" fillId="0" borderId="29" xfId="15" applyNumberFormat="1" applyFont="1" applyFill="1" applyBorder="1" applyAlignment="1" applyProtection="1">
      <alignment horizontal="center" vertical="center"/>
      <protection locked="0"/>
    </xf>
    <xf numFmtId="172" fontId="26" fillId="0" borderId="24" xfId="15" applyNumberFormat="1" applyFont="1" applyFill="1" applyBorder="1" applyAlignment="1" applyProtection="1">
      <alignment horizontal="left"/>
      <protection locked="0"/>
    </xf>
    <xf numFmtId="0" fontId="26" fillId="0" borderId="24" xfId="15" applyNumberFormat="1" applyFont="1" applyFill="1" applyBorder="1" applyAlignment="1" applyProtection="1">
      <alignment horizontal="left"/>
      <protection locked="0"/>
    </xf>
    <xf numFmtId="165" fontId="26" fillId="0" borderId="24" xfId="15" applyNumberFormat="1" applyFont="1" applyFill="1" applyBorder="1" applyAlignment="1" applyProtection="1">
      <alignment horizontal="left"/>
      <protection locked="0"/>
    </xf>
    <xf numFmtId="165" fontId="24" fillId="0" borderId="25" xfId="15" applyNumberFormat="1" applyFont="1" applyFill="1" applyBorder="1" applyAlignment="1" applyProtection="1">
      <alignment horizontal="right"/>
    </xf>
    <xf numFmtId="165" fontId="24" fillId="0" borderId="25" xfId="15" applyNumberFormat="1" applyFont="1" applyFill="1" applyBorder="1" applyAlignment="1" applyProtection="1">
      <alignment horizontal="right"/>
      <protection locked="0"/>
    </xf>
    <xf numFmtId="165" fontId="24" fillId="0" borderId="26" xfId="15" applyNumberFormat="1" applyFont="1" applyFill="1" applyBorder="1" applyAlignment="1" applyProtection="1">
      <alignment horizontal="right"/>
      <protection locked="0"/>
    </xf>
    <xf numFmtId="0" fontId="25" fillId="0" borderId="27" xfId="15" applyNumberFormat="1" applyFont="1" applyFill="1" applyBorder="1" applyAlignment="1" applyProtection="1">
      <alignment horizontal="left"/>
      <protection locked="0"/>
    </xf>
    <xf numFmtId="0" fontId="24" fillId="0" borderId="27" xfId="15" applyNumberFormat="1" applyFont="1" applyFill="1" applyBorder="1" applyAlignment="1" applyProtection="1">
      <alignment horizontal="left"/>
      <protection locked="0"/>
    </xf>
    <xf numFmtId="0" fontId="24" fillId="0" borderId="28" xfId="15" applyNumberFormat="1" applyFont="1" applyFill="1" applyBorder="1" applyAlignment="1" applyProtection="1">
      <alignment horizontal="left"/>
      <protection locked="0"/>
    </xf>
    <xf numFmtId="0" fontId="24" fillId="0" borderId="30" xfId="15" applyNumberFormat="1" applyFont="1" applyFill="1" applyBorder="1" applyAlignment="1" applyProtection="1">
      <alignment horizontal="center" vertical="center"/>
      <protection locked="0"/>
    </xf>
    <xf numFmtId="0" fontId="24" fillId="0" borderId="31" xfId="15" applyNumberFormat="1" applyFont="1" applyFill="1" applyBorder="1" applyAlignment="1" applyProtection="1">
      <alignment horizontal="center" vertical="center"/>
      <protection locked="0"/>
    </xf>
    <xf numFmtId="0" fontId="24" fillId="0" borderId="32" xfId="15" applyNumberFormat="1" applyFont="1" applyFill="1" applyBorder="1" applyAlignment="1" applyProtection="1">
      <alignment horizontal="center" vertical="center"/>
      <protection locked="0"/>
    </xf>
    <xf numFmtId="49" fontId="13" fillId="0" borderId="32" xfId="15" applyNumberFormat="1" applyFont="1" applyFill="1" applyBorder="1" applyAlignment="1" applyProtection="1">
      <alignment horizontal="center" vertical="center"/>
    </xf>
    <xf numFmtId="180" fontId="24" fillId="0" borderId="24" xfId="15" applyNumberFormat="1" applyFont="1" applyFill="1" applyBorder="1" applyAlignment="1" applyProtection="1">
      <alignment horizontal="right"/>
    </xf>
    <xf numFmtId="180" fontId="24" fillId="0" borderId="25" xfId="15" applyNumberFormat="1" applyFont="1" applyFill="1" applyBorder="1" applyAlignment="1" applyProtection="1">
      <alignment horizontal="right"/>
    </xf>
    <xf numFmtId="179" fontId="24" fillId="0" borderId="33" xfId="15" applyNumberFormat="1" applyFont="1" applyFill="1" applyBorder="1" applyAlignment="1" applyProtection="1">
      <alignment horizontal="right"/>
    </xf>
    <xf numFmtId="179" fontId="24" fillId="0" borderId="34" xfId="15" applyNumberFormat="1" applyFont="1" applyFill="1" applyBorder="1" applyAlignment="1" applyProtection="1">
      <alignment horizontal="right"/>
    </xf>
    <xf numFmtId="180" fontId="24" fillId="0" borderId="26" xfId="15" applyNumberFormat="1" applyFont="1" applyFill="1" applyBorder="1" applyAlignment="1" applyProtection="1">
      <alignment horizontal="right"/>
    </xf>
    <xf numFmtId="0" fontId="24" fillId="0" borderId="27" xfId="15" applyNumberFormat="1" applyFont="1" applyFill="1" applyBorder="1" applyAlignment="1" applyProtection="1">
      <protection locked="0"/>
    </xf>
    <xf numFmtId="0" fontId="24" fillId="0" borderId="28" xfId="15" applyNumberFormat="1" applyFont="1" applyFill="1" applyBorder="1" applyAlignment="1" applyProtection="1">
      <protection locked="0"/>
    </xf>
    <xf numFmtId="0" fontId="24" fillId="0" borderId="27" xfId="15" applyNumberFormat="1" applyFont="1" applyFill="1" applyBorder="1" applyAlignment="1" applyProtection="1">
      <alignment horizontal="center"/>
      <protection locked="0"/>
    </xf>
    <xf numFmtId="0" fontId="24" fillId="0" borderId="28" xfId="15" applyNumberFormat="1" applyFont="1" applyFill="1" applyBorder="1" applyAlignment="1" applyProtection="1">
      <alignment horizontal="center"/>
      <protection locked="0"/>
    </xf>
    <xf numFmtId="180" fontId="24" fillId="0" borderId="30" xfId="15" applyNumberFormat="1" applyFont="1" applyFill="1" applyBorder="1" applyAlignment="1" applyProtection="1">
      <alignment horizontal="center" vertical="center"/>
      <protection locked="0"/>
    </xf>
    <xf numFmtId="179" fontId="24" fillId="0" borderId="30" xfId="15" applyNumberFormat="1" applyFont="1" applyFill="1" applyBorder="1" applyAlignment="1" applyProtection="1">
      <alignment horizontal="center" vertical="center"/>
      <protection locked="0"/>
    </xf>
    <xf numFmtId="181" fontId="15" fillId="0" borderId="25" xfId="15" applyNumberFormat="1" applyFont="1" applyFill="1" applyBorder="1" applyAlignment="1" applyProtection="1">
      <alignment horizontal="right"/>
    </xf>
    <xf numFmtId="180" fontId="15" fillId="0" borderId="25" xfId="15" applyNumberFormat="1" applyFont="1" applyFill="1" applyBorder="1" applyAlignment="1" applyProtection="1">
      <alignment horizontal="right"/>
    </xf>
    <xf numFmtId="179" fontId="15" fillId="0" borderId="25" xfId="15" applyNumberFormat="1" applyFont="1" applyFill="1" applyBorder="1" applyAlignment="1" applyProtection="1">
      <alignment horizontal="right"/>
      <protection locked="0"/>
    </xf>
    <xf numFmtId="180" fontId="15" fillId="0" borderId="25" xfId="15" applyNumberFormat="1" applyFont="1" applyFill="1" applyBorder="1" applyAlignment="1" applyProtection="1">
      <alignment horizontal="right"/>
      <protection locked="0"/>
    </xf>
    <xf numFmtId="171" fontId="15" fillId="0" borderId="25" xfId="15" applyNumberFormat="1" applyFont="1" applyFill="1" applyBorder="1" applyAlignment="1" applyProtection="1">
      <alignment horizontal="right"/>
      <protection locked="0"/>
    </xf>
    <xf numFmtId="0" fontId="13" fillId="0" borderId="30" xfId="15" applyNumberFormat="1" applyFont="1" applyFill="1" applyBorder="1" applyAlignment="1" applyProtection="1">
      <alignment horizontal="center" vertical="center"/>
      <protection locked="0"/>
    </xf>
    <xf numFmtId="181" fontId="16" fillId="0" borderId="27" xfId="15" applyNumberFormat="1" applyFont="1" applyFill="1" applyBorder="1" applyAlignment="1" applyProtection="1">
      <alignment horizontal="right"/>
    </xf>
    <xf numFmtId="181" fontId="14" fillId="0" borderId="27" xfId="15" applyNumberFormat="1" applyFont="1" applyFill="1" applyBorder="1" applyAlignment="1" applyProtection="1">
      <alignment horizontal="right"/>
    </xf>
    <xf numFmtId="181" fontId="14" fillId="0" borderId="28" xfId="15" applyNumberFormat="1" applyFont="1" applyFill="1" applyBorder="1" applyAlignment="1" applyProtection="1">
      <alignment horizontal="right"/>
    </xf>
    <xf numFmtId="49" fontId="16" fillId="0" borderId="30" xfId="15" applyNumberFormat="1" applyFont="1" applyFill="1" applyBorder="1" applyAlignment="1" applyProtection="1">
      <alignment horizontal="center" vertical="center"/>
      <protection locked="0"/>
    </xf>
    <xf numFmtId="179" fontId="13" fillId="0" borderId="31" xfId="15" applyNumberFormat="1" applyFont="1" applyFill="1" applyBorder="1" applyAlignment="1" applyProtection="1">
      <alignment horizontal="center" vertical="center"/>
      <protection locked="0"/>
    </xf>
    <xf numFmtId="179" fontId="13" fillId="0" borderId="32" xfId="15" applyNumberFormat="1" applyFont="1" applyFill="1" applyBorder="1" applyAlignment="1" applyProtection="1">
      <alignment horizontal="center" vertical="center"/>
      <protection locked="0"/>
    </xf>
    <xf numFmtId="180" fontId="13" fillId="0" borderId="32" xfId="15" applyNumberFormat="1" applyFont="1" applyFill="1" applyBorder="1" applyAlignment="1" applyProtection="1">
      <alignment horizontal="center" vertical="center"/>
      <protection locked="0"/>
    </xf>
    <xf numFmtId="171" fontId="13" fillId="0" borderId="32" xfId="15" applyNumberFormat="1" applyFont="1" applyFill="1" applyBorder="1" applyAlignment="1" applyProtection="1">
      <alignment horizontal="center" vertical="center"/>
      <protection locked="0"/>
    </xf>
    <xf numFmtId="180" fontId="13" fillId="0" borderId="29" xfId="15" applyNumberFormat="1" applyFont="1" applyFill="1" applyBorder="1" applyAlignment="1" applyProtection="1">
      <alignment horizontal="center" vertical="center"/>
      <protection locked="0"/>
    </xf>
    <xf numFmtId="178" fontId="15" fillId="0" borderId="25" xfId="15" applyNumberFormat="1" applyFont="1" applyFill="1" applyBorder="1" applyAlignment="1" applyProtection="1">
      <alignment horizontal="right" indent="1"/>
    </xf>
    <xf numFmtId="178" fontId="15" fillId="0" borderId="25" xfId="15" applyNumberFormat="1" applyFont="1" applyFill="1" applyBorder="1" applyAlignment="1" applyProtection="1">
      <alignment horizontal="right"/>
      <protection locked="0"/>
    </xf>
    <xf numFmtId="172" fontId="15" fillId="0" borderId="25" xfId="15" applyNumberFormat="1" applyFont="1" applyFill="1" applyBorder="1" applyAlignment="1" applyProtection="1">
      <alignment horizontal="center"/>
      <protection locked="0"/>
    </xf>
    <xf numFmtId="178" fontId="15" fillId="0" borderId="25" xfId="15" applyNumberFormat="1" applyFont="1" applyFill="1" applyBorder="1" applyAlignment="1" applyProtection="1">
      <alignment horizontal="right" indent="1"/>
      <protection locked="0"/>
    </xf>
    <xf numFmtId="171" fontId="15" fillId="0" borderId="25" xfId="15" applyNumberFormat="1" applyFont="1" applyFill="1" applyBorder="1" applyAlignment="1" applyProtection="1">
      <alignment horizontal="right" indent="1"/>
      <protection locked="0"/>
    </xf>
    <xf numFmtId="178" fontId="13" fillId="0" borderId="31" xfId="15" applyNumberFormat="1" applyFont="1" applyFill="1" applyBorder="1" applyAlignment="1" applyProtection="1">
      <alignment horizontal="center" vertical="center"/>
      <protection locked="0"/>
    </xf>
    <xf numFmtId="178" fontId="13" fillId="0" borderId="32" xfId="15" applyNumberFormat="1" applyFont="1" applyFill="1" applyBorder="1" applyAlignment="1" applyProtection="1">
      <alignment horizontal="center" vertical="center"/>
      <protection locked="0"/>
    </xf>
    <xf numFmtId="0" fontId="16" fillId="0" borderId="30" xfId="15" applyNumberFormat="1" applyFont="1" applyFill="1" applyBorder="1" applyAlignment="1" applyProtection="1">
      <alignment horizontal="center" vertical="center"/>
      <protection locked="0"/>
    </xf>
    <xf numFmtId="172" fontId="16" fillId="0" borderId="35" xfId="15" applyNumberFormat="1" applyFont="1" applyFill="1" applyBorder="1" applyAlignment="1" applyProtection="1">
      <alignment horizontal="center"/>
    </xf>
    <xf numFmtId="172" fontId="16" fillId="0" borderId="27" xfId="15" applyNumberFormat="1" applyFont="1" applyFill="1" applyBorder="1" applyAlignment="1" applyProtection="1">
      <alignment horizontal="center"/>
    </xf>
    <xf numFmtId="172" fontId="14" fillId="0" borderId="27" xfId="15" applyNumberFormat="1" applyFont="1" applyFill="1" applyBorder="1" applyAlignment="1" applyProtection="1">
      <alignment horizontal="center"/>
    </xf>
    <xf numFmtId="172" fontId="14" fillId="0" borderId="28" xfId="15" applyNumberFormat="1" applyFont="1" applyFill="1" applyBorder="1" applyAlignment="1" applyProtection="1">
      <alignment horizontal="center"/>
    </xf>
    <xf numFmtId="175" fontId="15" fillId="0" borderId="24" xfId="15" applyNumberFormat="1" applyFont="1" applyFill="1" applyBorder="1" applyAlignment="1" applyProtection="1">
      <alignment horizontal="right"/>
    </xf>
    <xf numFmtId="175" fontId="15" fillId="0" borderId="24" xfId="15" applyNumberFormat="1" applyFont="1" applyFill="1" applyBorder="1" applyAlignment="1" applyProtection="1">
      <alignment horizontal="right"/>
      <protection locked="0"/>
    </xf>
    <xf numFmtId="177" fontId="15" fillId="0" borderId="24" xfId="15" applyNumberFormat="1" applyFont="1" applyFill="1" applyBorder="1" applyAlignment="1" applyProtection="1">
      <alignment horizontal="right"/>
    </xf>
    <xf numFmtId="175" fontId="15" fillId="0" borderId="24" xfId="15" applyNumberFormat="1" applyFont="1" applyBorder="1" applyAlignment="1">
      <alignment horizontal="right"/>
    </xf>
    <xf numFmtId="189" fontId="15" fillId="0" borderId="24" xfId="15" applyNumberFormat="1" applyFont="1" applyFill="1" applyBorder="1" applyAlignment="1" applyProtection="1">
      <alignment horizontal="right"/>
    </xf>
    <xf numFmtId="175" fontId="14" fillId="0" borderId="24" xfId="15" applyNumberFormat="1" applyFont="1" applyBorder="1" applyAlignment="1">
      <alignment horizontal="right"/>
    </xf>
    <xf numFmtId="175" fontId="16" fillId="0" borderId="25" xfId="15" applyNumberFormat="1" applyFont="1" applyFill="1" applyBorder="1" applyAlignment="1" applyProtection="1">
      <alignment horizontal="right"/>
    </xf>
    <xf numFmtId="175" fontId="16" fillId="0" borderId="25" xfId="15" applyNumberFormat="1" applyFont="1" applyBorder="1" applyAlignment="1">
      <alignment horizontal="right"/>
    </xf>
    <xf numFmtId="175" fontId="14" fillId="0" borderId="25" xfId="15" applyNumberFormat="1" applyFont="1" applyBorder="1" applyAlignment="1">
      <alignment horizontal="right"/>
    </xf>
    <xf numFmtId="175" fontId="14" fillId="0" borderId="26" xfId="15" applyNumberFormat="1" applyFont="1" applyBorder="1" applyAlignment="1">
      <alignment horizontal="right"/>
    </xf>
    <xf numFmtId="0" fontId="13" fillId="0" borderId="27" xfId="15" applyNumberFormat="1" applyFont="1" applyFill="1" applyBorder="1" applyAlignment="1" applyProtection="1">
      <alignment horizontal="left"/>
      <protection locked="0"/>
    </xf>
    <xf numFmtId="0" fontId="14" fillId="0" borderId="27" xfId="15" applyNumberFormat="1" applyFont="1" applyFill="1" applyBorder="1" applyAlignment="1" applyProtection="1">
      <alignment horizontal="left"/>
      <protection locked="0"/>
    </xf>
    <xf numFmtId="0" fontId="16" fillId="0" borderId="27" xfId="15" applyNumberFormat="1" applyFont="1" applyFill="1" applyBorder="1" applyAlignment="1" applyProtection="1">
      <alignment horizontal="left"/>
      <protection locked="0"/>
    </xf>
    <xf numFmtId="0" fontId="16" fillId="0" borderId="28" xfId="15" applyNumberFormat="1" applyFont="1" applyFill="1" applyBorder="1" applyAlignment="1" applyProtection="1">
      <alignment horizontal="left"/>
      <protection locked="0"/>
    </xf>
    <xf numFmtId="0" fontId="16" fillId="0" borderId="35" xfId="15" applyNumberFormat="1" applyFont="1" applyFill="1" applyBorder="1" applyAlignment="1" applyProtection="1">
      <alignment horizontal="left"/>
      <protection locked="0"/>
    </xf>
    <xf numFmtId="0" fontId="16" fillId="0" borderId="36" xfId="15" applyNumberFormat="1" applyFont="1" applyFill="1" applyBorder="1" applyAlignment="1" applyProtection="1">
      <alignment horizontal="right"/>
      <protection locked="0"/>
    </xf>
    <xf numFmtId="175" fontId="16" fillId="0" borderId="36" xfId="15" applyNumberFormat="1" applyFont="1" applyFill="1" applyBorder="1" applyAlignment="1" applyProtection="1">
      <alignment horizontal="right"/>
      <protection locked="0"/>
    </xf>
    <xf numFmtId="175" fontId="13" fillId="0" borderId="36" xfId="15" applyNumberFormat="1" applyFont="1" applyBorder="1" applyAlignment="1">
      <alignment horizontal="right"/>
    </xf>
    <xf numFmtId="175" fontId="15" fillId="0" borderId="36" xfId="15" applyNumberFormat="1" applyFont="1" applyBorder="1" applyAlignment="1">
      <alignment horizontal="right"/>
    </xf>
    <xf numFmtId="175" fontId="15" fillId="0" borderId="37" xfId="15" applyNumberFormat="1" applyFont="1" applyBorder="1" applyAlignment="1">
      <alignment horizontal="right"/>
    </xf>
    <xf numFmtId="0" fontId="13" fillId="0" borderId="30" xfId="15" applyNumberFormat="1" applyFont="1" applyFill="1" applyBorder="1" applyAlignment="1" applyProtection="1">
      <alignment horizontal="center" vertical="center" wrapText="1"/>
      <protection locked="0"/>
    </xf>
    <xf numFmtId="3" fontId="13" fillId="0" borderId="24" xfId="15" applyNumberFormat="1" applyFont="1" applyFill="1" applyBorder="1" applyAlignment="1" applyProtection="1">
      <alignment horizontal="center"/>
    </xf>
    <xf numFmtId="3" fontId="13" fillId="0" borderId="24" xfId="0" applyNumberFormat="1" applyFont="1" applyFill="1" applyBorder="1" applyAlignment="1" applyProtection="1">
      <alignment horizontal="center"/>
    </xf>
    <xf numFmtId="174" fontId="15" fillId="0" borderId="25" xfId="15" applyNumberFormat="1" applyFont="1" applyFill="1" applyBorder="1" applyAlignment="1" applyProtection="1">
      <alignment horizontal="right" indent="1"/>
      <protection locked="0"/>
    </xf>
    <xf numFmtId="172" fontId="15" fillId="0" borderId="25" xfId="15" applyNumberFormat="1" applyFont="1" applyFill="1" applyBorder="1" applyAlignment="1" applyProtection="1">
      <alignment horizontal="center"/>
    </xf>
    <xf numFmtId="165" fontId="13" fillId="0" borderId="25" xfId="0" applyNumberFormat="1" applyFont="1" applyFill="1" applyBorder="1" applyAlignment="1" applyProtection="1">
      <alignment horizontal="center"/>
    </xf>
    <xf numFmtId="1" fontId="13" fillId="0" borderId="25" xfId="0" applyNumberFormat="1" applyFont="1" applyFill="1" applyBorder="1" applyAlignment="1" applyProtection="1">
      <alignment horizontal="center"/>
    </xf>
    <xf numFmtId="3" fontId="13" fillId="0" borderId="26" xfId="0" applyNumberFormat="1" applyFont="1" applyFill="1" applyBorder="1" applyAlignment="1" applyProtection="1">
      <alignment horizontal="center"/>
    </xf>
    <xf numFmtId="171" fontId="15" fillId="0" borderId="24" xfId="15" applyNumberFormat="1" applyFont="1" applyFill="1" applyBorder="1" applyAlignment="1" applyProtection="1">
      <alignment horizontal="right" indent="2"/>
    </xf>
    <xf numFmtId="171" fontId="15" fillId="0" borderId="25" xfId="15" applyNumberFormat="1" applyFont="1" applyFill="1" applyBorder="1" applyAlignment="1" applyProtection="1">
      <alignment horizontal="right" indent="1"/>
    </xf>
    <xf numFmtId="171" fontId="14" fillId="0" borderId="25" xfId="15" applyNumberFormat="1" applyFont="1" applyFill="1" applyBorder="1" applyAlignment="1" applyProtection="1">
      <alignment horizontal="right" indent="1"/>
    </xf>
    <xf numFmtId="49" fontId="15" fillId="0" borderId="26" xfId="15" applyNumberFormat="1" applyFont="1" applyFill="1" applyBorder="1" applyAlignment="1" applyProtection="1">
      <alignment horizontal="right" indent="5"/>
    </xf>
    <xf numFmtId="0" fontId="13" fillId="0" borderId="38" xfId="15" applyNumberFormat="1" applyFont="1" applyFill="1" applyBorder="1" applyAlignment="1" applyProtection="1">
      <alignment horizontal="center" vertical="center" wrapText="1"/>
      <protection locked="0"/>
    </xf>
    <xf numFmtId="171" fontId="13" fillId="0" borderId="25" xfId="15" applyNumberFormat="1" applyFont="1" applyFill="1" applyBorder="1" applyAlignment="1" applyProtection="1">
      <alignment horizontal="center" vertical="center" wrapText="1"/>
      <protection locked="0"/>
    </xf>
    <xf numFmtId="171" fontId="16" fillId="0" borderId="25" xfId="15" applyNumberFormat="1" applyFont="1" applyFill="1" applyBorder="1" applyAlignment="1" applyProtection="1">
      <alignment horizontal="right" vertical="center" wrapText="1" indent="4"/>
      <protection locked="0"/>
    </xf>
    <xf numFmtId="3" fontId="19" fillId="0" borderId="25" xfId="15" applyNumberFormat="1" applyFont="1" applyFill="1" applyBorder="1" applyAlignment="1" applyProtection="1">
      <alignment horizontal="right"/>
      <protection locked="0"/>
    </xf>
    <xf numFmtId="0" fontId="19" fillId="0" borderId="27" xfId="15" applyNumberFormat="1" applyFont="1" applyFill="1" applyBorder="1" applyAlignment="1" applyProtection="1">
      <alignment horizontal="center"/>
      <protection locked="0"/>
    </xf>
    <xf numFmtId="0" fontId="19" fillId="0" borderId="28" xfId="15" applyNumberFormat="1" applyFont="1" applyFill="1" applyBorder="1" applyAlignment="1" applyProtection="1">
      <alignment horizontal="center"/>
      <protection locked="0"/>
    </xf>
    <xf numFmtId="0" fontId="19" fillId="0" borderId="38" xfId="15" applyNumberFormat="1" applyFont="1" applyFill="1" applyBorder="1" applyAlignment="1" applyProtection="1">
      <alignment horizontal="right"/>
      <protection locked="0"/>
    </xf>
    <xf numFmtId="0" fontId="19" fillId="0" borderId="25" xfId="15" applyNumberFormat="1" applyFont="1" applyFill="1" applyBorder="1" applyAlignment="1" applyProtection="1">
      <alignment horizontal="right"/>
      <protection locked="0"/>
    </xf>
    <xf numFmtId="169" fontId="20" fillId="0" borderId="0" xfId="15" applyNumberFormat="1" applyFont="1" applyFill="1" applyBorder="1" applyAlignment="1" applyProtection="1">
      <protection locked="0"/>
    </xf>
    <xf numFmtId="169" fontId="50" fillId="0" borderId="0" xfId="15" applyNumberFormat="1" applyFont="1" applyFill="1" applyBorder="1" applyAlignment="1" applyProtection="1">
      <protection locked="0"/>
    </xf>
    <xf numFmtId="169" fontId="20" fillId="0" borderId="25" xfId="15" applyNumberFormat="1" applyFont="1" applyFill="1" applyBorder="1" applyAlignment="1" applyProtection="1">
      <protection locked="0"/>
    </xf>
    <xf numFmtId="169" fontId="20" fillId="0" borderId="27" xfId="15" applyNumberFormat="1" applyFont="1" applyBorder="1" applyAlignment="1"/>
    <xf numFmtId="169" fontId="20" fillId="0" borderId="28" xfId="15" applyNumberFormat="1" applyFont="1" applyBorder="1" applyAlignment="1"/>
    <xf numFmtId="0" fontId="19" fillId="0" borderId="0" xfId="15" applyNumberFormat="1" applyFont="1" applyFill="1" applyBorder="1" applyAlignment="1" applyProtection="1">
      <alignment horizontal="right"/>
      <protection locked="0"/>
    </xf>
    <xf numFmtId="0" fontId="19" fillId="0" borderId="39" xfId="15" applyNumberFormat="1" applyFont="1" applyFill="1" applyBorder="1" applyAlignment="1" applyProtection="1">
      <alignment horizontal="right"/>
      <protection locked="0"/>
    </xf>
    <xf numFmtId="0" fontId="19" fillId="0" borderId="36" xfId="15" applyNumberFormat="1" applyFont="1" applyFill="1" applyBorder="1" applyAlignment="1" applyProtection="1">
      <alignment horizontal="right"/>
      <protection locked="0"/>
    </xf>
    <xf numFmtId="168" fontId="16" fillId="0" borderId="24" xfId="16" applyNumberFormat="1" applyFont="1" applyFill="1" applyBorder="1" applyAlignment="1" applyProtection="1">
      <protection locked="0"/>
    </xf>
    <xf numFmtId="168" fontId="15" fillId="0" borderId="24" xfId="16" applyNumberFormat="1" applyFont="1" applyFill="1" applyBorder="1" applyAlignment="1" applyProtection="1">
      <protection locked="0"/>
    </xf>
    <xf numFmtId="168" fontId="14" fillId="0" borderId="24" xfId="16" applyNumberFormat="1" applyFont="1" applyFill="1" applyBorder="1" applyAlignment="1" applyProtection="1">
      <protection locked="0"/>
    </xf>
    <xf numFmtId="0" fontId="15" fillId="0" borderId="27" xfId="16" applyNumberFormat="1" applyFont="1" applyFill="1" applyBorder="1" applyAlignment="1" applyProtection="1">
      <alignment horizontal="center"/>
      <protection locked="0"/>
    </xf>
    <xf numFmtId="0" fontId="14" fillId="0" borderId="27" xfId="16" applyNumberFormat="1" applyFont="1" applyFill="1" applyBorder="1" applyAlignment="1" applyProtection="1">
      <alignment horizontal="center"/>
      <protection locked="0"/>
    </xf>
    <xf numFmtId="0" fontId="13" fillId="0" borderId="30" xfId="16" applyNumberFormat="1" applyFont="1" applyFill="1" applyBorder="1" applyAlignment="1" applyProtection="1">
      <alignment horizontal="center" vertical="center" wrapText="1"/>
      <protection locked="0"/>
    </xf>
    <xf numFmtId="0" fontId="15" fillId="0" borderId="30" xfId="16" applyNumberFormat="1" applyFont="1" applyFill="1" applyBorder="1" applyAlignment="1" applyProtection="1">
      <alignment horizontal="center" vertical="center"/>
      <protection locked="0"/>
    </xf>
    <xf numFmtId="49" fontId="13" fillId="0" borderId="31" xfId="16" applyNumberFormat="1" applyFont="1" applyFill="1" applyBorder="1" applyAlignment="1" applyProtection="1">
      <alignment horizontal="center" vertical="center"/>
      <protection locked="0"/>
    </xf>
    <xf numFmtId="49" fontId="13" fillId="0" borderId="32" xfId="16" applyNumberFormat="1" applyFont="1" applyFill="1" applyBorder="1" applyAlignment="1" applyProtection="1">
      <alignment horizontal="center" vertical="center"/>
      <protection locked="0"/>
    </xf>
    <xf numFmtId="49" fontId="13" fillId="0" borderId="29" xfId="16" applyNumberFormat="1" applyFont="1" applyFill="1" applyBorder="1" applyAlignment="1" applyProtection="1">
      <alignment horizontal="center" vertical="center"/>
      <protection locked="0"/>
    </xf>
    <xf numFmtId="0" fontId="15" fillId="0" borderId="27" xfId="16" applyNumberFormat="1" applyFont="1" applyFill="1" applyBorder="1" applyAlignment="1" applyProtection="1">
      <protection locked="0"/>
    </xf>
    <xf numFmtId="0" fontId="14" fillId="0" borderId="27" xfId="16" applyNumberFormat="1" applyFont="1" applyFill="1" applyBorder="1" applyAlignment="1" applyProtection="1">
      <protection locked="0"/>
    </xf>
    <xf numFmtId="0" fontId="15" fillId="0" borderId="28" xfId="16" applyNumberFormat="1" applyFont="1" applyFill="1" applyBorder="1" applyAlignment="1" applyProtection="1">
      <protection locked="0"/>
    </xf>
    <xf numFmtId="0" fontId="16" fillId="0" borderId="0" xfId="16" applyFont="1" applyBorder="1" applyAlignment="1">
      <alignment horizontal="left"/>
    </xf>
    <xf numFmtId="0" fontId="16" fillId="0" borderId="0" xfId="16" applyFont="1" applyBorder="1" applyAlignment="1">
      <alignment horizontal="right"/>
    </xf>
    <xf numFmtId="3" fontId="14" fillId="0" borderId="24" xfId="16" applyNumberFormat="1" applyFont="1" applyFill="1" applyBorder="1" applyAlignment="1" applyProtection="1">
      <alignment horizontal="right" indent="1"/>
      <protection locked="0"/>
    </xf>
    <xf numFmtId="3" fontId="15" fillId="0" borderId="24" xfId="16" applyNumberFormat="1" applyFont="1" applyFill="1" applyBorder="1" applyAlignment="1" applyProtection="1">
      <alignment horizontal="right" indent="1"/>
    </xf>
    <xf numFmtId="3" fontId="15" fillId="0" borderId="25" xfId="16" applyNumberFormat="1" applyFont="1" applyFill="1" applyBorder="1" applyAlignment="1" applyProtection="1">
      <alignment horizontal="right" indent="1"/>
    </xf>
    <xf numFmtId="3" fontId="15" fillId="0" borderId="26" xfId="16" applyNumberFormat="1" applyFont="1" applyFill="1" applyBorder="1" applyAlignment="1" applyProtection="1">
      <alignment horizontal="right" indent="1"/>
    </xf>
    <xf numFmtId="0" fontId="16" fillId="0" borderId="27" xfId="16" applyNumberFormat="1" applyFont="1" applyFill="1" applyBorder="1" applyAlignment="1" applyProtection="1">
      <alignment horizontal="left"/>
      <protection locked="0"/>
    </xf>
    <xf numFmtId="0" fontId="13" fillId="0" borderId="27" xfId="16" applyNumberFormat="1" applyFont="1" applyFill="1" applyBorder="1" applyAlignment="1" applyProtection="1">
      <alignment horizontal="left"/>
      <protection locked="0"/>
    </xf>
    <xf numFmtId="0" fontId="13" fillId="0" borderId="28" xfId="16" applyNumberFormat="1" applyFont="1" applyFill="1" applyBorder="1" applyAlignment="1" applyProtection="1">
      <alignment horizontal="left"/>
      <protection locked="0"/>
    </xf>
    <xf numFmtId="165" fontId="15" fillId="0" borderId="24" xfId="16" applyNumberFormat="1" applyFont="1" applyBorder="1" applyAlignment="1">
      <alignment horizontal="right" indent="1"/>
    </xf>
    <xf numFmtId="165" fontId="13" fillId="0" borderId="24" xfId="16" applyNumberFormat="1" applyFont="1" applyBorder="1" applyAlignment="1">
      <alignment horizontal="right" indent="1"/>
    </xf>
    <xf numFmtId="165" fontId="15" fillId="0" borderId="24" xfId="16" applyNumberFormat="1" applyFont="1" applyFill="1" applyBorder="1" applyAlignment="1" applyProtection="1">
      <alignment horizontal="right" indent="1"/>
      <protection locked="0"/>
    </xf>
    <xf numFmtId="3" fontId="13" fillId="0" borderId="24" xfId="16" applyNumberFormat="1" applyFont="1" applyFill="1" applyBorder="1" applyAlignment="1" applyProtection="1">
      <alignment horizontal="right" indent="1"/>
    </xf>
    <xf numFmtId="165" fontId="13" fillId="0" borderId="24" xfId="16" applyNumberFormat="1" applyFont="1" applyFill="1" applyBorder="1" applyAlignment="1" applyProtection="1">
      <alignment horizontal="right" indent="1"/>
    </xf>
    <xf numFmtId="165" fontId="15" fillId="0" borderId="25" xfId="16" applyNumberFormat="1" applyFont="1" applyBorder="1" applyAlignment="1">
      <alignment horizontal="right" indent="1"/>
    </xf>
    <xf numFmtId="165" fontId="13" fillId="0" borderId="25" xfId="16" applyNumberFormat="1" applyFont="1" applyBorder="1" applyAlignment="1">
      <alignment horizontal="right" indent="1"/>
    </xf>
    <xf numFmtId="165" fontId="13" fillId="0" borderId="26" xfId="16" applyNumberFormat="1" applyFont="1" applyBorder="1" applyAlignment="1">
      <alignment horizontal="right" indent="1"/>
    </xf>
    <xf numFmtId="0" fontId="14" fillId="0" borderId="27" xfId="16" applyNumberFormat="1" applyFont="1" applyFill="1" applyBorder="1" applyAlignment="1" applyProtection="1">
      <alignment horizontal="left"/>
      <protection locked="0"/>
    </xf>
    <xf numFmtId="0" fontId="15" fillId="0" borderId="27" xfId="16" applyNumberFormat="1" applyFont="1" applyFill="1" applyBorder="1" applyAlignment="1" applyProtection="1">
      <alignment horizontal="left"/>
      <protection locked="0"/>
    </xf>
    <xf numFmtId="0" fontId="15" fillId="0" borderId="28" xfId="16" applyNumberFormat="1" applyFont="1" applyFill="1" applyBorder="1" applyAlignment="1" applyProtection="1">
      <alignment horizontal="left"/>
      <protection locked="0"/>
    </xf>
    <xf numFmtId="49" fontId="13" fillId="0" borderId="31" xfId="16" applyNumberFormat="1" applyFont="1" applyFill="1" applyBorder="1" applyAlignment="1" applyProtection="1">
      <alignment horizontal="center" vertical="center"/>
    </xf>
    <xf numFmtId="49" fontId="13" fillId="0" borderId="32" xfId="16" applyNumberFormat="1" applyFont="1" applyFill="1" applyBorder="1" applyAlignment="1" applyProtection="1">
      <alignment horizontal="center" vertical="center"/>
    </xf>
    <xf numFmtId="0" fontId="59" fillId="0" borderId="0" xfId="0" applyNumberFormat="1" applyFont="1" applyAlignment="1" applyProtection="1">
      <alignment horizontal="left"/>
      <protection locked="0"/>
    </xf>
    <xf numFmtId="0" fontId="13" fillId="0" borderId="32" xfId="15" applyNumberFormat="1" applyFont="1" applyFill="1" applyBorder="1" applyAlignment="1" applyProtection="1">
      <alignment horizontal="center" vertical="center"/>
      <protection locked="0"/>
    </xf>
    <xf numFmtId="191" fontId="15" fillId="0" borderId="0" xfId="15" applyNumberFormat="1" applyFont="1" applyFill="1" applyBorder="1" applyAlignment="1" applyProtection="1">
      <alignment horizontal="right" indent="1"/>
      <protection locked="0"/>
    </xf>
    <xf numFmtId="0" fontId="15" fillId="0" borderId="0" xfId="15" applyFont="1" applyFill="1" applyBorder="1" applyAlignment="1">
      <alignment horizontal="right" indent="1"/>
    </xf>
    <xf numFmtId="165" fontId="4" fillId="0" borderId="0" xfId="14" applyNumberFormat="1" applyBorder="1" applyAlignment="1">
      <alignment wrapText="1"/>
    </xf>
    <xf numFmtId="0" fontId="13" fillId="0" borderId="32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6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5" xfId="15" applyNumberFormat="1" applyFont="1" applyFill="1" applyBorder="1" applyAlignment="1" applyProtection="1">
      <alignment horizontal="center" vertical="center" wrapText="1"/>
      <protection locked="0"/>
    </xf>
    <xf numFmtId="182" fontId="13" fillId="0" borderId="31" xfId="15" applyNumberFormat="1" applyFont="1" applyFill="1" applyBorder="1" applyAlignment="1" applyProtection="1">
      <alignment horizontal="center" vertical="center"/>
      <protection locked="0"/>
    </xf>
    <xf numFmtId="49" fontId="13" fillId="0" borderId="32" xfId="15" applyNumberFormat="1" applyFont="1" applyFill="1" applyBorder="1" applyAlignment="1" applyProtection="1">
      <alignment horizontal="center" vertical="center"/>
      <protection locked="0"/>
    </xf>
    <xf numFmtId="0" fontId="56" fillId="7" borderId="0" xfId="4" applyFill="1" applyAlignment="1" applyProtection="1"/>
    <xf numFmtId="49" fontId="13" fillId="0" borderId="29" xfId="15" applyNumberFormat="1" applyFont="1" applyFill="1" applyBorder="1" applyAlignment="1" applyProtection="1">
      <alignment vertical="center"/>
      <protection locked="0"/>
    </xf>
    <xf numFmtId="193" fontId="13" fillId="0" borderId="0" xfId="16" applyNumberFormat="1" applyFont="1"/>
    <xf numFmtId="192" fontId="13" fillId="0" borderId="0" xfId="16" applyNumberFormat="1" applyFont="1" applyBorder="1" applyAlignment="1">
      <alignment horizontal="left"/>
    </xf>
    <xf numFmtId="0" fontId="16" fillId="0" borderId="27" xfId="16" applyNumberFormat="1" applyFont="1" applyFill="1" applyBorder="1" applyAlignment="1" applyProtection="1">
      <alignment horizontal="center"/>
      <protection locked="0"/>
    </xf>
    <xf numFmtId="0" fontId="16" fillId="0" borderId="35" xfId="16" applyNumberFormat="1" applyFont="1" applyFill="1" applyBorder="1" applyAlignment="1" applyProtection="1">
      <protection locked="0"/>
    </xf>
    <xf numFmtId="0" fontId="15" fillId="0" borderId="0" xfId="19" applyFont="1" applyAlignment="1"/>
    <xf numFmtId="0" fontId="15" fillId="0" borderId="0" xfId="19" applyFont="1" applyBorder="1" applyAlignment="1"/>
    <xf numFmtId="0" fontId="15" fillId="0" borderId="0" xfId="19" applyFont="1" applyFill="1" applyBorder="1" applyAlignment="1"/>
    <xf numFmtId="0" fontId="15" fillId="0" borderId="0" xfId="19" applyFont="1" applyBorder="1" applyAlignment="1">
      <alignment horizontal="right"/>
    </xf>
    <xf numFmtId="0" fontId="15" fillId="0" borderId="0" xfId="19" applyFont="1" applyAlignment="1">
      <alignment horizontal="right"/>
    </xf>
    <xf numFmtId="0" fontId="13" fillId="0" borderId="0" xfId="19" applyFont="1" applyFill="1" applyBorder="1" applyAlignment="1"/>
    <xf numFmtId="0" fontId="13" fillId="0" borderId="0" xfId="19" applyFont="1" applyFill="1" applyBorder="1" applyAlignment="1">
      <alignment horizontal="right"/>
    </xf>
    <xf numFmtId="0" fontId="15" fillId="0" borderId="0" xfId="19" applyFont="1" applyFill="1" applyBorder="1" applyAlignment="1">
      <alignment horizontal="right"/>
    </xf>
    <xf numFmtId="0" fontId="32" fillId="0" borderId="0" xfId="19" applyFont="1"/>
    <xf numFmtId="0" fontId="14" fillId="0" borderId="0" xfId="19" applyFont="1" applyFill="1" applyBorder="1" applyAlignment="1"/>
    <xf numFmtId="49" fontId="14" fillId="0" borderId="0" xfId="19" applyNumberFormat="1" applyFont="1" applyFill="1" applyBorder="1" applyAlignment="1"/>
    <xf numFmtId="0" fontId="14" fillId="0" borderId="0" xfId="19" applyFont="1" applyAlignment="1">
      <alignment horizontal="right"/>
    </xf>
    <xf numFmtId="0" fontId="14" fillId="0" borderId="0" xfId="19" applyFont="1" applyAlignment="1">
      <alignment horizontal="left"/>
    </xf>
    <xf numFmtId="0" fontId="14" fillId="0" borderId="9" xfId="19" applyFont="1" applyFill="1" applyBorder="1" applyAlignment="1"/>
    <xf numFmtId="49" fontId="14" fillId="0" borderId="9" xfId="19" applyNumberFormat="1" applyFont="1" applyFill="1" applyBorder="1" applyAlignment="1"/>
    <xf numFmtId="0" fontId="15" fillId="0" borderId="13" xfId="19" applyNumberFormat="1" applyFont="1" applyBorder="1" applyAlignment="1" applyProtection="1">
      <alignment horizontal="center" vertical="center"/>
      <protection locked="0"/>
    </xf>
    <xf numFmtId="0" fontId="15" fillId="0" borderId="17" xfId="19" applyNumberFormat="1" applyFont="1" applyBorder="1" applyAlignment="1" applyProtection="1">
      <alignment horizontal="center" vertical="center"/>
      <protection locked="0"/>
    </xf>
    <xf numFmtId="49" fontId="15" fillId="0" borderId="17" xfId="19" applyNumberFormat="1" applyFont="1" applyBorder="1" applyAlignment="1" applyProtection="1">
      <alignment horizontal="center" vertical="center"/>
      <protection locked="0"/>
    </xf>
    <xf numFmtId="49" fontId="15" fillId="0" borderId="17" xfId="19" applyNumberFormat="1" applyFont="1" applyBorder="1" applyAlignment="1">
      <alignment horizontal="center" vertical="center"/>
    </xf>
    <xf numFmtId="49" fontId="15" fillId="0" borderId="17" xfId="19" applyNumberFormat="1" applyFont="1" applyFill="1" applyBorder="1" applyAlignment="1">
      <alignment horizontal="center" vertical="center"/>
    </xf>
    <xf numFmtId="49" fontId="15" fillId="0" borderId="21" xfId="19" applyNumberFormat="1" applyFont="1" applyFill="1" applyBorder="1" applyAlignment="1">
      <alignment horizontal="center" vertical="center"/>
    </xf>
    <xf numFmtId="0" fontId="15" fillId="0" borderId="0" xfId="19" applyFont="1" applyAlignment="1">
      <alignment horizontal="center" vertical="center"/>
    </xf>
    <xf numFmtId="0" fontId="14" fillId="0" borderId="13" xfId="19" applyNumberFormat="1" applyFont="1" applyBorder="1" applyAlignment="1" applyProtection="1">
      <alignment horizontal="left"/>
      <protection locked="0"/>
    </xf>
    <xf numFmtId="3" fontId="14" fillId="0" borderId="17" xfId="19" applyNumberFormat="1" applyFont="1" applyBorder="1" applyAlignment="1" applyProtection="1">
      <alignment horizontal="right"/>
      <protection locked="0"/>
    </xf>
    <xf numFmtId="3" fontId="14" fillId="0" borderId="17" xfId="19" applyNumberFormat="1" applyFont="1" applyFill="1" applyBorder="1" applyAlignment="1" applyProtection="1">
      <alignment horizontal="right"/>
      <protection locked="0"/>
    </xf>
    <xf numFmtId="3" fontId="14" fillId="0" borderId="21" xfId="19" applyNumberFormat="1" applyFont="1" applyFill="1" applyBorder="1" applyAlignment="1" applyProtection="1">
      <alignment horizontal="right"/>
      <protection locked="0"/>
    </xf>
    <xf numFmtId="0" fontId="15" fillId="0" borderId="14" xfId="19" applyNumberFormat="1" applyFont="1" applyBorder="1" applyAlignment="1" applyProtection="1">
      <alignment horizontal="left"/>
      <protection locked="0"/>
    </xf>
    <xf numFmtId="3" fontId="15" fillId="0" borderId="0" xfId="19" applyNumberFormat="1" applyFont="1" applyBorder="1" applyAlignment="1" applyProtection="1">
      <alignment horizontal="right"/>
      <protection locked="0"/>
    </xf>
    <xf numFmtId="3" fontId="15" fillId="0" borderId="0" xfId="19" applyNumberFormat="1" applyFont="1" applyFill="1" applyBorder="1" applyAlignment="1" applyProtection="1">
      <alignment horizontal="right"/>
      <protection locked="0"/>
    </xf>
    <xf numFmtId="3" fontId="15" fillId="0" borderId="18" xfId="19" applyNumberFormat="1" applyFont="1" applyFill="1" applyBorder="1" applyAlignment="1" applyProtection="1">
      <alignment horizontal="right"/>
      <protection locked="0"/>
    </xf>
    <xf numFmtId="3" fontId="15" fillId="0" borderId="0" xfId="19" applyNumberFormat="1" applyFont="1" applyBorder="1" applyAlignment="1">
      <alignment horizontal="right"/>
    </xf>
    <xf numFmtId="3" fontId="15" fillId="0" borderId="0" xfId="19" applyNumberFormat="1" applyFont="1" applyFill="1" applyBorder="1" applyAlignment="1">
      <alignment horizontal="right"/>
    </xf>
    <xf numFmtId="3" fontId="15" fillId="0" borderId="18" xfId="19" applyNumberFormat="1" applyFont="1" applyFill="1" applyBorder="1" applyAlignment="1">
      <alignment horizontal="right"/>
    </xf>
    <xf numFmtId="0" fontId="15" fillId="0" borderId="14" xfId="19" applyNumberFormat="1" applyFont="1" applyFill="1" applyBorder="1" applyAlignment="1" applyProtection="1">
      <protection locked="0"/>
    </xf>
    <xf numFmtId="0" fontId="15" fillId="0" borderId="14" xfId="19" applyNumberFormat="1" applyFont="1" applyBorder="1" applyAlignment="1" applyProtection="1">
      <protection locked="0"/>
    </xf>
    <xf numFmtId="0" fontId="15" fillId="0" borderId="0" xfId="19" applyNumberFormat="1" applyFont="1" applyBorder="1" applyAlignment="1" applyProtection="1">
      <alignment horizontal="right"/>
      <protection locked="0"/>
    </xf>
    <xf numFmtId="0" fontId="14" fillId="0" borderId="14" xfId="19" applyNumberFormat="1" applyFont="1" applyBorder="1" applyAlignment="1" applyProtection="1">
      <alignment horizontal="left"/>
      <protection locked="0"/>
    </xf>
    <xf numFmtId="3" fontId="14" fillId="0" borderId="0" xfId="19" applyNumberFormat="1" applyFont="1" applyBorder="1" applyAlignment="1" applyProtection="1">
      <alignment horizontal="right"/>
      <protection locked="0"/>
    </xf>
    <xf numFmtId="3" fontId="14" fillId="0" borderId="0" xfId="19" applyNumberFormat="1" applyFont="1" applyFill="1" applyBorder="1" applyAlignment="1" applyProtection="1">
      <alignment horizontal="right"/>
      <protection locked="0"/>
    </xf>
    <xf numFmtId="3" fontId="14" fillId="0" borderId="18" xfId="19" applyNumberFormat="1" applyFont="1" applyFill="1" applyBorder="1" applyAlignment="1" applyProtection="1">
      <alignment horizontal="right"/>
      <protection locked="0"/>
    </xf>
    <xf numFmtId="0" fontId="14" fillId="0" borderId="14" xfId="19" applyNumberFormat="1" applyFont="1" applyBorder="1" applyAlignment="1" applyProtection="1">
      <protection locked="0"/>
    </xf>
    <xf numFmtId="0" fontId="15" fillId="0" borderId="14" xfId="19" applyFont="1" applyBorder="1" applyAlignment="1"/>
    <xf numFmtId="0" fontId="16" fillId="0" borderId="14" xfId="19" applyNumberFormat="1" applyFont="1" applyFill="1" applyBorder="1" applyAlignment="1" applyProtection="1">
      <protection locked="0"/>
    </xf>
    <xf numFmtId="0" fontId="15" fillId="0" borderId="0" xfId="19" applyFont="1" applyFill="1" applyAlignment="1"/>
    <xf numFmtId="0" fontId="13" fillId="0" borderId="14" xfId="19" applyNumberFormat="1" applyFont="1" applyFill="1" applyBorder="1" applyAlignment="1" applyProtection="1">
      <alignment horizontal="left"/>
      <protection locked="0"/>
    </xf>
    <xf numFmtId="0" fontId="13" fillId="0" borderId="0" xfId="19" applyNumberFormat="1" applyFont="1" applyFill="1" applyBorder="1" applyAlignment="1" applyProtection="1">
      <alignment horizontal="right"/>
      <protection locked="0"/>
    </xf>
    <xf numFmtId="3" fontId="13" fillId="0" borderId="0" xfId="19" applyNumberFormat="1" applyFont="1" applyFill="1" applyBorder="1" applyAlignment="1" applyProtection="1">
      <alignment horizontal="right"/>
      <protection locked="0"/>
    </xf>
    <xf numFmtId="0" fontId="13" fillId="0" borderId="14" xfId="19" applyNumberFormat="1" applyFont="1" applyFill="1" applyBorder="1" applyAlignment="1" applyProtection="1">
      <protection locked="0"/>
    </xf>
    <xf numFmtId="0" fontId="13" fillId="0" borderId="14" xfId="19" applyNumberFormat="1" applyFont="1" applyBorder="1" applyAlignment="1" applyProtection="1">
      <protection locked="0"/>
    </xf>
    <xf numFmtId="3" fontId="13" fillId="0" borderId="0" xfId="19" applyNumberFormat="1" applyFont="1" applyBorder="1" applyAlignment="1" applyProtection="1">
      <alignment horizontal="right"/>
      <protection locked="0"/>
    </xf>
    <xf numFmtId="0" fontId="13" fillId="0" borderId="14" xfId="19" applyNumberFormat="1" applyFont="1" applyBorder="1" applyAlignment="1" applyProtection="1">
      <alignment horizontal="left"/>
      <protection locked="0"/>
    </xf>
    <xf numFmtId="0" fontId="13" fillId="0" borderId="0" xfId="19" applyNumberFormat="1" applyFont="1" applyBorder="1" applyAlignment="1" applyProtection="1">
      <alignment horizontal="right"/>
      <protection locked="0"/>
    </xf>
    <xf numFmtId="3" fontId="14" fillId="0" borderId="18" xfId="19" applyNumberFormat="1" applyFont="1" applyBorder="1" applyAlignment="1" applyProtection="1">
      <alignment horizontal="right"/>
      <protection locked="0"/>
    </xf>
    <xf numFmtId="0" fontId="14" fillId="0" borderId="0" xfId="19" applyFont="1" applyAlignment="1"/>
    <xf numFmtId="3" fontId="13" fillId="0" borderId="0" xfId="19" applyNumberFormat="1" applyFont="1" applyBorder="1" applyAlignment="1">
      <alignment horizontal="right"/>
    </xf>
    <xf numFmtId="3" fontId="13" fillId="0" borderId="0" xfId="19" applyNumberFormat="1" applyFont="1" applyFill="1" applyBorder="1" applyAlignment="1">
      <alignment horizontal="right"/>
    </xf>
    <xf numFmtId="3" fontId="13" fillId="0" borderId="18" xfId="19" applyNumberFormat="1" applyFont="1" applyFill="1" applyBorder="1" applyAlignment="1">
      <alignment horizontal="right"/>
    </xf>
    <xf numFmtId="0" fontId="13" fillId="0" borderId="0" xfId="19" applyFont="1" applyAlignment="1"/>
    <xf numFmtId="0" fontId="16" fillId="0" borderId="14" xfId="19" applyNumberFormat="1" applyFont="1" applyBorder="1" applyAlignment="1" applyProtection="1">
      <alignment horizontal="left"/>
      <protection locked="0"/>
    </xf>
    <xf numFmtId="3" fontId="16" fillId="0" borderId="0" xfId="19" applyNumberFormat="1" applyFont="1" applyBorder="1" applyAlignment="1" applyProtection="1">
      <alignment horizontal="right"/>
      <protection locked="0"/>
    </xf>
    <xf numFmtId="3" fontId="16" fillId="0" borderId="18" xfId="19" applyNumberFormat="1" applyFont="1" applyBorder="1" applyAlignment="1" applyProtection="1">
      <alignment horizontal="right"/>
      <protection locked="0"/>
    </xf>
    <xf numFmtId="0" fontId="16" fillId="0" borderId="0" xfId="19" applyFont="1" applyAlignment="1"/>
    <xf numFmtId="0" fontId="14" fillId="0" borderId="10" xfId="19" applyNumberFormat="1" applyFont="1" applyBorder="1" applyAlignment="1" applyProtection="1">
      <alignment horizontal="left" vertical="center"/>
      <protection locked="0"/>
    </xf>
    <xf numFmtId="3" fontId="14" fillId="0" borderId="11" xfId="19" applyNumberFormat="1" applyFont="1" applyBorder="1" applyAlignment="1" applyProtection="1">
      <alignment horizontal="right" vertical="center"/>
      <protection locked="0"/>
    </xf>
    <xf numFmtId="3" fontId="14" fillId="0" borderId="12" xfId="19" applyNumberFormat="1" applyFont="1" applyBorder="1" applyAlignment="1" applyProtection="1">
      <alignment horizontal="right" vertical="center"/>
      <protection locked="0"/>
    </xf>
    <xf numFmtId="0" fontId="14" fillId="0" borderId="13" xfId="7" applyNumberFormat="1" applyFont="1" applyFill="1" applyBorder="1" applyAlignment="1" applyProtection="1">
      <alignment horizontal="left"/>
      <protection locked="0"/>
    </xf>
    <xf numFmtId="3" fontId="14" fillId="0" borderId="16" xfId="7" applyNumberFormat="1" applyFont="1" applyFill="1" applyBorder="1" applyAlignment="1" applyProtection="1">
      <alignment vertical="center"/>
      <protection locked="0"/>
    </xf>
    <xf numFmtId="3" fontId="14" fillId="0" borderId="17" xfId="7" applyNumberFormat="1" applyFont="1" applyFill="1" applyBorder="1" applyAlignment="1" applyProtection="1">
      <alignment vertical="center"/>
      <protection locked="0"/>
    </xf>
    <xf numFmtId="3" fontId="14" fillId="0" borderId="21" xfId="7" applyNumberFormat="1" applyFont="1" applyFill="1" applyBorder="1" applyAlignment="1" applyProtection="1">
      <alignment vertical="center"/>
      <protection locked="0"/>
    </xf>
    <xf numFmtId="3" fontId="15" fillId="0" borderId="0" xfId="19" applyNumberFormat="1" applyFont="1" applyBorder="1" applyAlignment="1" applyProtection="1">
      <protection locked="0"/>
    </xf>
    <xf numFmtId="3" fontId="15" fillId="0" borderId="0" xfId="19" applyNumberFormat="1" applyFont="1" applyBorder="1" applyAlignment="1"/>
    <xf numFmtId="3" fontId="15" fillId="0" borderId="0" xfId="19" applyNumberFormat="1" applyFont="1" applyFill="1" applyBorder="1" applyAlignment="1"/>
    <xf numFmtId="3" fontId="15" fillId="0" borderId="18" xfId="19" applyNumberFormat="1" applyFont="1" applyFill="1" applyBorder="1" applyAlignment="1"/>
    <xf numFmtId="0" fontId="13" fillId="0" borderId="15" xfId="19" applyNumberFormat="1" applyFont="1" applyBorder="1" applyAlignment="1" applyProtection="1">
      <protection locked="0"/>
    </xf>
    <xf numFmtId="3" fontId="13" fillId="0" borderId="9" xfId="19" applyNumberFormat="1" applyFont="1" applyBorder="1" applyAlignment="1" applyProtection="1">
      <protection locked="0"/>
    </xf>
    <xf numFmtId="3" fontId="13" fillId="0" borderId="9" xfId="19" applyNumberFormat="1" applyFont="1" applyBorder="1" applyAlignment="1"/>
    <xf numFmtId="3" fontId="13" fillId="0" borderId="9" xfId="19" applyNumberFormat="1" applyFont="1" applyFill="1" applyBorder="1" applyAlignment="1"/>
    <xf numFmtId="3" fontId="13" fillId="0" borderId="20" xfId="19" applyNumberFormat="1" applyFont="1" applyFill="1" applyBorder="1" applyAlignment="1"/>
    <xf numFmtId="3" fontId="15" fillId="0" borderId="0" xfId="19" applyNumberFormat="1" applyFont="1" applyAlignment="1"/>
    <xf numFmtId="0" fontId="13" fillId="0" borderId="0" xfId="7" applyFont="1"/>
    <xf numFmtId="0" fontId="13" fillId="0" borderId="0" xfId="7" applyNumberFormat="1" applyFont="1" applyFill="1" applyBorder="1" applyAlignment="1" applyProtection="1">
      <alignment horizontal="right"/>
      <protection locked="0"/>
    </xf>
    <xf numFmtId="0" fontId="13" fillId="0" borderId="0" xfId="7" applyFont="1" applyBorder="1"/>
    <xf numFmtId="0" fontId="13" fillId="0" borderId="0" xfId="7" applyFont="1" applyFill="1" applyBorder="1"/>
    <xf numFmtId="0" fontId="15" fillId="0" borderId="0" xfId="7" applyFont="1" applyFill="1" applyBorder="1" applyAlignment="1"/>
    <xf numFmtId="49" fontId="14" fillId="0" borderId="0" xfId="7" applyNumberFormat="1" applyFont="1" applyFill="1" applyBorder="1" applyAlignment="1"/>
    <xf numFmtId="0" fontId="15" fillId="0" borderId="0" xfId="7" applyFont="1" applyAlignment="1"/>
    <xf numFmtId="0" fontId="15" fillId="0" borderId="0" xfId="7" applyFont="1" applyAlignment="1">
      <alignment horizontal="right"/>
    </xf>
    <xf numFmtId="0" fontId="14" fillId="0" borderId="0" xfId="7" applyFont="1" applyAlignment="1">
      <alignment horizontal="right"/>
    </xf>
    <xf numFmtId="0" fontId="14" fillId="0" borderId="0" xfId="7" applyFont="1" applyBorder="1" applyAlignment="1">
      <alignment horizontal="left"/>
    </xf>
    <xf numFmtId="0" fontId="14" fillId="0" borderId="9" xfId="7" applyFont="1" applyFill="1" applyBorder="1" applyAlignment="1"/>
    <xf numFmtId="49" fontId="14" fillId="0" borderId="9" xfId="7" applyNumberFormat="1" applyFont="1" applyFill="1" applyBorder="1" applyAlignment="1"/>
    <xf numFmtId="0" fontId="15" fillId="0" borderId="13" xfId="7" applyNumberFormat="1" applyFont="1" applyBorder="1" applyAlignment="1" applyProtection="1">
      <alignment horizontal="center" vertical="center"/>
      <protection locked="0"/>
    </xf>
    <xf numFmtId="0" fontId="15" fillId="0" borderId="17" xfId="7" applyNumberFormat="1" applyFont="1" applyBorder="1" applyAlignment="1" applyProtection="1">
      <alignment horizontal="center" vertical="center"/>
      <protection locked="0"/>
    </xf>
    <xf numFmtId="49" fontId="15" fillId="0" borderId="17" xfId="7" applyNumberFormat="1" applyFont="1" applyBorder="1" applyAlignment="1" applyProtection="1">
      <alignment horizontal="center" vertical="center"/>
      <protection locked="0"/>
    </xf>
    <xf numFmtId="0" fontId="15" fillId="0" borderId="17" xfId="7" applyFont="1" applyBorder="1" applyAlignment="1">
      <alignment horizontal="center" vertical="center"/>
    </xf>
    <xf numFmtId="0" fontId="15" fillId="0" borderId="17" xfId="7" applyFont="1" applyFill="1" applyBorder="1" applyAlignment="1">
      <alignment horizontal="center" vertical="center"/>
    </xf>
    <xf numFmtId="0" fontId="15" fillId="0" borderId="21" xfId="7" applyFont="1" applyFill="1" applyBorder="1" applyAlignment="1">
      <alignment horizontal="center" vertical="center"/>
    </xf>
    <xf numFmtId="0" fontId="15" fillId="0" borderId="0" xfId="7" applyFont="1" applyAlignment="1">
      <alignment vertical="center"/>
    </xf>
    <xf numFmtId="0" fontId="14" fillId="0" borderId="13" xfId="7" applyNumberFormat="1" applyFont="1" applyBorder="1" applyAlignment="1" applyProtection="1">
      <alignment horizontal="left"/>
      <protection locked="0"/>
    </xf>
    <xf numFmtId="3" fontId="14" fillId="0" borderId="17" xfId="7" applyNumberFormat="1" applyFont="1" applyBorder="1" applyAlignment="1" applyProtection="1">
      <alignment horizontal="right" indent="1"/>
      <protection locked="0"/>
    </xf>
    <xf numFmtId="3" fontId="14" fillId="0" borderId="17" xfId="7" applyNumberFormat="1" applyFont="1" applyFill="1" applyBorder="1" applyAlignment="1" applyProtection="1">
      <alignment horizontal="right" indent="1"/>
      <protection locked="0"/>
    </xf>
    <xf numFmtId="3" fontId="14" fillId="0" borderId="21" xfId="7" applyNumberFormat="1" applyFont="1" applyFill="1" applyBorder="1" applyAlignment="1" applyProtection="1">
      <alignment horizontal="right" indent="1"/>
      <protection locked="0"/>
    </xf>
    <xf numFmtId="0" fontId="15" fillId="0" borderId="14" xfId="7" applyNumberFormat="1" applyFont="1" applyBorder="1" applyAlignment="1" applyProtection="1">
      <alignment horizontal="left"/>
      <protection locked="0"/>
    </xf>
    <xf numFmtId="3" fontId="15" fillId="0" borderId="0" xfId="7" applyNumberFormat="1" applyFont="1" applyBorder="1" applyAlignment="1" applyProtection="1">
      <alignment horizontal="right" indent="1"/>
      <protection locked="0"/>
    </xf>
    <xf numFmtId="3" fontId="15" fillId="0" borderId="0" xfId="7" applyNumberFormat="1" applyFont="1" applyBorder="1" applyAlignment="1">
      <alignment horizontal="right" indent="1"/>
    </xf>
    <xf numFmtId="3" fontId="15" fillId="0" borderId="0" xfId="7" applyNumberFormat="1" applyFont="1" applyFill="1" applyBorder="1" applyAlignment="1">
      <alignment horizontal="right" indent="1"/>
    </xf>
    <xf numFmtId="3" fontId="15" fillId="0" borderId="18" xfId="7" applyNumberFormat="1" applyFont="1" applyFill="1" applyBorder="1" applyAlignment="1">
      <alignment horizontal="right" indent="1"/>
    </xf>
    <xf numFmtId="0" fontId="15" fillId="0" borderId="14" xfId="7" applyNumberFormat="1" applyFont="1" applyBorder="1" applyAlignment="1" applyProtection="1">
      <protection locked="0"/>
    </xf>
    <xf numFmtId="0" fontId="14" fillId="0" borderId="14" xfId="7" applyNumberFormat="1" applyFont="1" applyBorder="1" applyAlignment="1" applyProtection="1">
      <alignment horizontal="left"/>
      <protection locked="0"/>
    </xf>
    <xf numFmtId="3" fontId="14" fillId="0" borderId="0" xfId="7" applyNumberFormat="1" applyFont="1" applyBorder="1" applyAlignment="1" applyProtection="1">
      <alignment horizontal="right" indent="1"/>
      <protection locked="0"/>
    </xf>
    <xf numFmtId="3" fontId="14" fillId="0" borderId="0" xfId="7" applyNumberFormat="1" applyFont="1" applyFill="1" applyBorder="1" applyAlignment="1" applyProtection="1">
      <alignment horizontal="right" indent="1"/>
      <protection locked="0"/>
    </xf>
    <xf numFmtId="3" fontId="14" fillId="0" borderId="18" xfId="7" applyNumberFormat="1" applyFont="1" applyFill="1" applyBorder="1" applyAlignment="1" applyProtection="1">
      <alignment horizontal="right" indent="1"/>
      <protection locked="0"/>
    </xf>
    <xf numFmtId="0" fontId="15" fillId="0" borderId="14" xfId="7" applyNumberFormat="1" applyFont="1" applyFill="1" applyBorder="1" applyAlignment="1" applyProtection="1">
      <protection locked="0"/>
    </xf>
    <xf numFmtId="0" fontId="14" fillId="0" borderId="14" xfId="7" applyNumberFormat="1" applyFont="1" applyBorder="1" applyAlignment="1" applyProtection="1">
      <protection locked="0"/>
    </xf>
    <xf numFmtId="0" fontId="16" fillId="0" borderId="14" xfId="7" applyNumberFormat="1" applyFont="1" applyFill="1" applyBorder="1" applyAlignment="1" applyProtection="1">
      <protection locked="0"/>
    </xf>
    <xf numFmtId="0" fontId="15" fillId="0" borderId="0" xfId="7" applyFont="1" applyFill="1" applyAlignment="1"/>
    <xf numFmtId="0" fontId="13" fillId="0" borderId="14" xfId="7" applyNumberFormat="1" applyFont="1" applyFill="1" applyBorder="1" applyAlignment="1" applyProtection="1">
      <alignment horizontal="left"/>
      <protection locked="0"/>
    </xf>
    <xf numFmtId="3" fontId="13" fillId="0" borderId="0" xfId="7" applyNumberFormat="1" applyFont="1" applyFill="1" applyBorder="1" applyAlignment="1" applyProtection="1">
      <alignment horizontal="right" indent="1"/>
      <protection locked="0"/>
    </xf>
    <xf numFmtId="3" fontId="15" fillId="0" borderId="0" xfId="7" applyNumberFormat="1" applyFont="1" applyFill="1" applyBorder="1" applyAlignment="1" applyProtection="1">
      <alignment horizontal="right" indent="1"/>
      <protection locked="0"/>
    </xf>
    <xf numFmtId="0" fontId="13" fillId="0" borderId="14" xfId="7" applyNumberFormat="1" applyFont="1" applyFill="1" applyBorder="1" applyAlignment="1" applyProtection="1">
      <protection locked="0"/>
    </xf>
    <xf numFmtId="0" fontId="14" fillId="0" borderId="14" xfId="7" applyNumberFormat="1" applyFont="1" applyFill="1" applyBorder="1" applyAlignment="1" applyProtection="1">
      <protection locked="0"/>
    </xf>
    <xf numFmtId="3" fontId="14" fillId="0" borderId="0" xfId="7" applyNumberFormat="1" applyFont="1" applyBorder="1" applyAlignment="1">
      <alignment horizontal="right" indent="1"/>
    </xf>
    <xf numFmtId="3" fontId="14" fillId="0" borderId="0" xfId="7" applyNumberFormat="1" applyFont="1" applyFill="1" applyBorder="1" applyAlignment="1">
      <alignment horizontal="right" indent="1"/>
    </xf>
    <xf numFmtId="3" fontId="14" fillId="0" borderId="18" xfId="7" applyNumberFormat="1" applyFont="1" applyFill="1" applyBorder="1" applyAlignment="1">
      <alignment horizontal="right" indent="1"/>
    </xf>
    <xf numFmtId="0" fontId="14" fillId="0" borderId="0" xfId="7" applyFont="1" applyAlignment="1"/>
    <xf numFmtId="0" fontId="15" fillId="0" borderId="0" xfId="7" applyFont="1" applyBorder="1" applyAlignment="1"/>
    <xf numFmtId="0" fontId="14" fillId="0" borderId="10" xfId="7" applyNumberFormat="1" applyFont="1" applyBorder="1" applyAlignment="1" applyProtection="1">
      <alignment horizontal="left" vertical="center"/>
      <protection locked="0"/>
    </xf>
    <xf numFmtId="3" fontId="14" fillId="0" borderId="11" xfId="7" applyNumberFormat="1" applyFont="1" applyBorder="1" applyAlignment="1" applyProtection="1">
      <alignment horizontal="right" vertical="center" indent="1"/>
      <protection locked="0"/>
    </xf>
    <xf numFmtId="3" fontId="14" fillId="0" borderId="12" xfId="7" applyNumberFormat="1" applyFont="1" applyBorder="1" applyAlignment="1" applyProtection="1">
      <alignment horizontal="right" vertical="center" indent="1"/>
      <protection locked="0"/>
    </xf>
    <xf numFmtId="3" fontId="14" fillId="0" borderId="0" xfId="7" applyNumberFormat="1" applyFont="1" applyFill="1" applyBorder="1" applyAlignment="1" applyProtection="1">
      <alignment horizontal="right" vertical="center" indent="1"/>
      <protection locked="0"/>
    </xf>
    <xf numFmtId="3" fontId="14" fillId="0" borderId="17" xfId="7" applyNumberFormat="1" applyFont="1" applyFill="1" applyBorder="1" applyAlignment="1" applyProtection="1">
      <alignment horizontal="right" vertical="center" indent="1"/>
      <protection locked="0"/>
    </xf>
    <xf numFmtId="3" fontId="14" fillId="0" borderId="21" xfId="7" applyNumberFormat="1" applyFont="1" applyFill="1" applyBorder="1" applyAlignment="1" applyProtection="1">
      <alignment horizontal="right" vertical="center" indent="1"/>
      <protection locked="0"/>
    </xf>
    <xf numFmtId="0" fontId="15" fillId="0" borderId="14" xfId="7" applyFont="1" applyBorder="1" applyAlignment="1"/>
    <xf numFmtId="0" fontId="15" fillId="0" borderId="15" xfId="7" applyNumberFormat="1" applyFont="1" applyBorder="1" applyAlignment="1" applyProtection="1">
      <alignment horizontal="left"/>
      <protection locked="0"/>
    </xf>
    <xf numFmtId="3" fontId="15" fillId="0" borderId="9" xfId="7" applyNumberFormat="1" applyFont="1" applyBorder="1" applyAlignment="1" applyProtection="1">
      <alignment horizontal="right" indent="1"/>
      <protection locked="0"/>
    </xf>
    <xf numFmtId="3" fontId="15" fillId="0" borderId="9" xfId="7" applyNumberFormat="1" applyFont="1" applyBorder="1" applyAlignment="1">
      <alignment horizontal="right" indent="1"/>
    </xf>
    <xf numFmtId="3" fontId="15" fillId="0" borderId="9" xfId="7" applyNumberFormat="1" applyFont="1" applyFill="1" applyBorder="1" applyAlignment="1">
      <alignment horizontal="right" indent="1"/>
    </xf>
    <xf numFmtId="3" fontId="15" fillId="0" borderId="20" xfId="7" applyNumberFormat="1" applyFont="1" applyFill="1" applyBorder="1" applyAlignment="1">
      <alignment horizontal="right" indent="1"/>
    </xf>
    <xf numFmtId="0" fontId="15" fillId="0" borderId="0" xfId="19" applyFont="1"/>
    <xf numFmtId="0" fontId="14" fillId="0" borderId="0" xfId="19" applyFont="1"/>
    <xf numFmtId="0" fontId="15" fillId="0" borderId="13" xfId="19" applyFont="1" applyBorder="1" applyAlignment="1">
      <alignment vertical="center" wrapText="1"/>
    </xf>
    <xf numFmtId="0" fontId="15" fillId="0" borderId="0" xfId="19" applyFont="1" applyAlignment="1">
      <alignment vertical="center"/>
    </xf>
    <xf numFmtId="2" fontId="15" fillId="0" borderId="0" xfId="19" applyNumberFormat="1" applyFont="1" applyAlignment="1">
      <alignment vertical="center"/>
    </xf>
    <xf numFmtId="166" fontId="15" fillId="0" borderId="14" xfId="19" applyNumberFormat="1" applyFont="1" applyBorder="1" applyAlignment="1">
      <alignment horizontal="left" indent="1"/>
    </xf>
    <xf numFmtId="166" fontId="15" fillId="0" borderId="15" xfId="19" applyNumberFormat="1" applyFont="1" applyBorder="1" applyAlignment="1">
      <alignment horizontal="left" indent="1"/>
    </xf>
    <xf numFmtId="166" fontId="13" fillId="0" borderId="14" xfId="19" applyNumberFormat="1" applyFont="1" applyFill="1" applyBorder="1" applyAlignment="1">
      <alignment horizontal="left" indent="1"/>
    </xf>
    <xf numFmtId="0" fontId="24" fillId="0" borderId="0" xfId="15" applyFont="1" applyFill="1" applyBorder="1"/>
    <xf numFmtId="0" fontId="33" fillId="0" borderId="0" xfId="15" applyNumberFormat="1" applyFont="1" applyFill="1" applyBorder="1" applyAlignment="1" applyProtection="1">
      <protection locked="0"/>
    </xf>
    <xf numFmtId="0" fontId="25" fillId="0" borderId="0" xfId="15" applyNumberFormat="1" applyFont="1" applyFill="1" applyBorder="1" applyAlignment="1" applyProtection="1">
      <protection locked="0"/>
    </xf>
    <xf numFmtId="0" fontId="25" fillId="0" borderId="25" xfId="15" applyNumberFormat="1" applyFont="1" applyFill="1" applyBorder="1" applyAlignment="1" applyProtection="1">
      <protection locked="0"/>
    </xf>
    <xf numFmtId="186" fontId="24" fillId="0" borderId="32" xfId="15" applyNumberFormat="1" applyFont="1" applyFill="1" applyBorder="1" applyAlignment="1" applyProtection="1">
      <alignment horizontal="right" vertical="center"/>
      <protection locked="0"/>
    </xf>
    <xf numFmtId="186" fontId="24" fillId="0" borderId="29" xfId="15" applyNumberFormat="1" applyFont="1" applyFill="1" applyBorder="1" applyAlignment="1" applyProtection="1">
      <alignment horizontal="right" vertical="center"/>
      <protection locked="0"/>
    </xf>
    <xf numFmtId="0" fontId="24" fillId="0" borderId="24" xfId="15" applyNumberFormat="1" applyFont="1" applyFill="1" applyBorder="1" applyAlignment="1" applyProtection="1">
      <protection locked="0"/>
    </xf>
    <xf numFmtId="165" fontId="24" fillId="0" borderId="0" xfId="0" applyNumberFormat="1" applyFont="1" applyFill="1" applyBorder="1" applyAlignment="1" applyProtection="1">
      <alignment horizontal="right"/>
      <protection locked="0"/>
    </xf>
    <xf numFmtId="0" fontId="24" fillId="0" borderId="24" xfId="15" applyNumberFormat="1" applyFont="1" applyFill="1" applyBorder="1" applyAlignment="1" applyProtection="1">
      <alignment horizontal="right"/>
      <protection locked="0"/>
    </xf>
    <xf numFmtId="165" fontId="24" fillId="0" borderId="24" xfId="15" applyNumberFormat="1" applyFont="1" applyFill="1" applyBorder="1" applyAlignment="1" applyProtection="1">
      <alignment horizontal="right"/>
      <protection locked="0"/>
    </xf>
    <xf numFmtId="166" fontId="0" fillId="0" borderId="0" xfId="0" applyNumberFormat="1"/>
    <xf numFmtId="193" fontId="4" fillId="0" borderId="0" xfId="14" applyNumberFormat="1" applyBorder="1" applyAlignment="1">
      <alignment wrapText="1"/>
    </xf>
    <xf numFmtId="192" fontId="15" fillId="0" borderId="0" xfId="8" applyNumberFormat="1" applyFont="1" applyFill="1" applyBorder="1" applyAlignment="1" applyProtection="1">
      <alignment horizontal="right" indent="1"/>
      <protection locked="0"/>
    </xf>
    <xf numFmtId="0" fontId="25" fillId="0" borderId="0" xfId="8" applyNumberFormat="1" applyFont="1" applyFill="1" applyBorder="1" applyAlignment="1" applyProtection="1">
      <alignment horizontal="right"/>
      <protection locked="0"/>
    </xf>
    <xf numFmtId="0" fontId="16" fillId="0" borderId="27" xfId="16" applyNumberFormat="1" applyFont="1" applyFill="1" applyBorder="1" applyAlignment="1" applyProtection="1">
      <alignment horizontal="center" wrapText="1"/>
      <protection locked="0"/>
    </xf>
    <xf numFmtId="0" fontId="16" fillId="0" borderId="27" xfId="16" applyNumberFormat="1" applyFont="1" applyFill="1" applyBorder="1" applyAlignment="1" applyProtection="1">
      <protection locked="0"/>
    </xf>
    <xf numFmtId="168" fontId="14" fillId="0" borderId="39" xfId="16" applyNumberFormat="1" applyFont="1" applyFill="1" applyBorder="1" applyAlignment="1" applyProtection="1">
      <protection locked="0"/>
    </xf>
    <xf numFmtId="168" fontId="14" fillId="0" borderId="36" xfId="16" applyNumberFormat="1" applyFont="1" applyFill="1" applyBorder="1" applyAlignment="1" applyProtection="1">
      <protection locked="0"/>
    </xf>
    <xf numFmtId="168" fontId="14" fillId="0" borderId="37" xfId="16" applyNumberFormat="1" applyFont="1" applyFill="1" applyBorder="1" applyAlignment="1" applyProtection="1">
      <protection locked="0"/>
    </xf>
    <xf numFmtId="0" fontId="15" fillId="0" borderId="28" xfId="16" applyNumberFormat="1" applyFont="1" applyFill="1" applyBorder="1" applyAlignment="1" applyProtection="1">
      <alignment horizontal="center"/>
      <protection locked="0"/>
    </xf>
    <xf numFmtId="168" fontId="15" fillId="0" borderId="25" xfId="16" applyNumberFormat="1" applyFont="1" applyFill="1" applyBorder="1" applyAlignment="1"/>
    <xf numFmtId="168" fontId="15" fillId="0" borderId="26" xfId="16" applyNumberFormat="1" applyFont="1" applyFill="1" applyBorder="1" applyAlignment="1"/>
    <xf numFmtId="169" fontId="20" fillId="0" borderId="37" xfId="15" applyNumberFormat="1" applyFont="1" applyFill="1" applyBorder="1" applyAlignment="1" applyProtection="1">
      <protection locked="0"/>
    </xf>
    <xf numFmtId="169" fontId="20" fillId="0" borderId="24" xfId="15" applyNumberFormat="1" applyFont="1" applyFill="1" applyBorder="1" applyAlignment="1" applyProtection="1">
      <protection locked="0"/>
    </xf>
    <xf numFmtId="169" fontId="20" fillId="0" borderId="26" xfId="15" applyNumberFormat="1" applyFont="1" applyFill="1" applyBorder="1" applyAlignment="1" applyProtection="1">
      <protection locked="0"/>
    </xf>
    <xf numFmtId="169" fontId="50" fillId="0" borderId="24" xfId="15" applyNumberFormat="1" applyFont="1" applyFill="1" applyBorder="1" applyAlignment="1" applyProtection="1">
      <protection locked="0"/>
    </xf>
    <xf numFmtId="173" fontId="13" fillId="0" borderId="37" xfId="15" applyNumberFormat="1" applyFont="1" applyFill="1" applyBorder="1" applyAlignment="1" applyProtection="1">
      <alignment horizontal="right" indent="2"/>
    </xf>
    <xf numFmtId="173" fontId="13" fillId="0" borderId="24" xfId="15" applyNumberFormat="1" applyFont="1" applyFill="1" applyBorder="1" applyAlignment="1" applyProtection="1">
      <alignment horizontal="right" indent="2"/>
    </xf>
    <xf numFmtId="173" fontId="13" fillId="0" borderId="24" xfId="0" applyNumberFormat="1" applyFont="1" applyFill="1" applyBorder="1" applyAlignment="1" applyProtection="1">
      <alignment horizontal="right" indent="2"/>
    </xf>
    <xf numFmtId="173" fontId="13" fillId="0" borderId="24" xfId="15" applyNumberFormat="1" applyFont="1" applyFill="1" applyBorder="1" applyAlignment="1" applyProtection="1">
      <alignment horizontal="right" indent="2"/>
      <protection locked="0"/>
    </xf>
    <xf numFmtId="173" fontId="15" fillId="0" borderId="24" xfId="15" applyNumberFormat="1" applyFont="1" applyFill="1" applyBorder="1" applyAlignment="1" applyProtection="1">
      <alignment horizontal="right" indent="2"/>
      <protection locked="0"/>
    </xf>
    <xf numFmtId="173" fontId="15" fillId="0" borderId="26" xfId="15" applyNumberFormat="1" applyFont="1" applyFill="1" applyBorder="1" applyAlignment="1" applyProtection="1">
      <alignment horizontal="right" indent="2"/>
      <protection locked="0"/>
    </xf>
    <xf numFmtId="165" fontId="47" fillId="0" borderId="0" xfId="15" applyNumberFormat="1" applyFont="1" applyFill="1" applyBorder="1" applyAlignment="1" applyProtection="1">
      <alignment horizontal="right"/>
      <protection locked="0"/>
    </xf>
    <xf numFmtId="165" fontId="47" fillId="0" borderId="25" xfId="15" applyNumberFormat="1" applyFont="1" applyFill="1" applyBorder="1" applyAlignment="1" applyProtection="1">
      <alignment horizontal="right"/>
      <protection locked="0"/>
    </xf>
    <xf numFmtId="49" fontId="13" fillId="0" borderId="29" xfId="15" applyNumberFormat="1" applyFont="1" applyFill="1" applyBorder="1" applyAlignment="1" applyProtection="1">
      <alignment horizontal="center" vertical="center"/>
      <protection locked="0"/>
    </xf>
    <xf numFmtId="176" fontId="13" fillId="0" borderId="24" xfId="15" applyNumberFormat="1" applyFont="1" applyBorder="1" applyAlignment="1">
      <alignment horizontal="right"/>
    </xf>
    <xf numFmtId="0" fontId="32" fillId="0" borderId="0" xfId="20" applyNumberFormat="1" applyFont="1" applyFill="1" applyBorder="1" applyAlignment="1" applyProtection="1">
      <alignment horizontal="left"/>
      <protection locked="0"/>
    </xf>
    <xf numFmtId="49" fontId="13" fillId="0" borderId="32" xfId="15" applyNumberFormat="1" applyFont="1" applyFill="1" applyBorder="1" applyAlignment="1" applyProtection="1">
      <alignment horizontal="center" vertical="center"/>
      <protection locked="0"/>
    </xf>
    <xf numFmtId="0" fontId="58" fillId="0" borderId="0" xfId="15" applyFont="1"/>
    <xf numFmtId="165" fontId="15" fillId="0" borderId="37" xfId="16" applyNumberFormat="1" applyFont="1" applyBorder="1" applyAlignment="1">
      <alignment horizontal="right" indent="1"/>
    </xf>
    <xf numFmtId="166" fontId="15" fillId="0" borderId="0" xfId="15" applyNumberFormat="1" applyFont="1" applyFill="1" applyBorder="1" applyAlignment="1">
      <alignment horizontal="right" indent="1"/>
    </xf>
    <xf numFmtId="3" fontId="13" fillId="0" borderId="0" xfId="15" applyNumberFormat="1" applyFont="1" applyFill="1" applyBorder="1"/>
    <xf numFmtId="3" fontId="14" fillId="0" borderId="0" xfId="15" applyNumberFormat="1" applyFont="1" applyFill="1" applyBorder="1"/>
    <xf numFmtId="3" fontId="19" fillId="0" borderId="0" xfId="15" applyNumberFormat="1" applyFont="1"/>
    <xf numFmtId="178" fontId="15" fillId="0" borderId="25" xfId="15" applyNumberFormat="1" applyFont="1" applyFill="1" applyBorder="1" applyAlignment="1" applyProtection="1">
      <alignment horizontal="right"/>
    </xf>
    <xf numFmtId="176" fontId="13" fillId="0" borderId="24" xfId="15" applyNumberFormat="1" applyFont="1" applyFill="1" applyBorder="1" applyAlignment="1">
      <alignment horizontal="right"/>
    </xf>
    <xf numFmtId="175" fontId="15" fillId="0" borderId="24" xfId="15" applyNumberFormat="1" applyFont="1" applyFill="1" applyBorder="1" applyAlignment="1">
      <alignment horizontal="right"/>
    </xf>
    <xf numFmtId="189" fontId="15" fillId="0" borderId="24" xfId="15" applyNumberFormat="1" applyFont="1" applyFill="1" applyBorder="1" applyAlignment="1">
      <alignment horizontal="right"/>
    </xf>
    <xf numFmtId="0" fontId="14" fillId="0" borderId="14" xfId="15" applyNumberFormat="1" applyFont="1" applyFill="1" applyBorder="1" applyAlignment="1" applyProtection="1">
      <alignment horizontal="left"/>
      <protection locked="0"/>
    </xf>
    <xf numFmtId="3" fontId="15" fillId="0" borderId="18" xfId="15" applyNumberFormat="1" applyFont="1" applyFill="1" applyBorder="1" applyAlignment="1">
      <alignment vertical="center" wrapText="1"/>
    </xf>
    <xf numFmtId="0" fontId="55" fillId="0" borderId="0" xfId="16" applyFont="1"/>
    <xf numFmtId="49" fontId="13" fillId="0" borderId="32" xfId="15" applyNumberFormat="1" applyFont="1" applyFill="1" applyBorder="1" applyAlignment="1" applyProtection="1">
      <alignment horizontal="center" vertical="center"/>
      <protection locked="0"/>
    </xf>
    <xf numFmtId="0" fontId="25" fillId="0" borderId="0" xfId="8" applyNumberFormat="1" applyFont="1" applyFill="1" applyBorder="1" applyAlignment="1" applyProtection="1">
      <alignment horizontal="right"/>
      <protection locked="0"/>
    </xf>
    <xf numFmtId="49" fontId="13" fillId="0" borderId="32" xfId="15" applyNumberFormat="1" applyFont="1" applyFill="1" applyBorder="1" applyAlignment="1" applyProtection="1">
      <alignment vertical="center"/>
      <protection locked="0"/>
    </xf>
    <xf numFmtId="165" fontId="15" fillId="0" borderId="36" xfId="16" applyNumberFormat="1" applyFont="1" applyBorder="1" applyAlignment="1">
      <alignment horizontal="right" indent="1"/>
    </xf>
    <xf numFmtId="3" fontId="15" fillId="0" borderId="0" xfId="15" applyNumberFormat="1" applyFont="1" applyFill="1" applyBorder="1" applyAlignment="1">
      <alignment vertical="center" wrapText="1"/>
    </xf>
    <xf numFmtId="168" fontId="14" fillId="0" borderId="24" xfId="16" applyNumberFormat="1" applyFont="1" applyFill="1" applyBorder="1" applyAlignment="1" applyProtection="1">
      <alignment vertical="center"/>
      <protection locked="0"/>
    </xf>
    <xf numFmtId="166" fontId="13" fillId="0" borderId="0" xfId="16" applyNumberFormat="1" applyFont="1"/>
    <xf numFmtId="168" fontId="15" fillId="0" borderId="24" xfId="16" applyNumberFormat="1" applyFont="1" applyFill="1" applyBorder="1" applyAlignment="1" applyProtection="1">
      <alignment vertical="center"/>
      <protection locked="0"/>
    </xf>
    <xf numFmtId="3" fontId="14" fillId="0" borderId="21" xfId="15" applyNumberFormat="1" applyFont="1" applyBorder="1"/>
    <xf numFmtId="0" fontId="13" fillId="0" borderId="21" xfId="15" applyNumberFormat="1" applyFont="1" applyFill="1" applyBorder="1" applyAlignment="1" applyProtection="1">
      <protection locked="0"/>
    </xf>
    <xf numFmtId="3" fontId="0" fillId="0" borderId="0" xfId="0" applyNumberFormat="1" applyBorder="1"/>
    <xf numFmtId="3" fontId="15" fillId="0" borderId="21" xfId="8" applyNumberFormat="1" applyFont="1" applyFill="1" applyBorder="1" applyAlignment="1" applyProtection="1">
      <alignment horizontal="right" indent="1"/>
      <protection locked="0"/>
    </xf>
    <xf numFmtId="165" fontId="15" fillId="0" borderId="16" xfId="15" applyNumberFormat="1" applyFont="1" applyFill="1" applyBorder="1" applyAlignment="1">
      <alignment horizontal="right" indent="2"/>
    </xf>
    <xf numFmtId="165" fontId="15" fillId="0" borderId="17" xfId="15" applyNumberFormat="1" applyFont="1" applyFill="1" applyBorder="1" applyAlignment="1">
      <alignment horizontal="right" indent="2"/>
    </xf>
    <xf numFmtId="165" fontId="15" fillId="0" borderId="21" xfId="15" applyNumberFormat="1" applyFont="1" applyFill="1" applyBorder="1" applyAlignment="1">
      <alignment horizontal="right" indent="2"/>
    </xf>
    <xf numFmtId="165" fontId="15" fillId="0" borderId="22" xfId="15" applyNumberFormat="1" applyFont="1" applyFill="1" applyBorder="1" applyAlignment="1">
      <alignment horizontal="right" indent="2"/>
    </xf>
    <xf numFmtId="165" fontId="15" fillId="0" borderId="23" xfId="15" applyNumberFormat="1" applyFont="1" applyFill="1" applyBorder="1" applyAlignment="1">
      <alignment horizontal="right" indent="2"/>
    </xf>
    <xf numFmtId="0" fontId="16" fillId="0" borderId="0" xfId="15" applyNumberFormat="1" applyFont="1" applyFill="1" applyBorder="1" applyAlignment="1" applyProtection="1">
      <alignment horizontal="right"/>
      <protection locked="0"/>
    </xf>
    <xf numFmtId="166" fontId="13" fillId="0" borderId="0" xfId="15" applyNumberFormat="1" applyFont="1" applyFill="1"/>
    <xf numFmtId="0" fontId="13" fillId="0" borderId="0" xfId="16" applyFont="1" applyFill="1"/>
    <xf numFmtId="0" fontId="16" fillId="0" borderId="28" xfId="16" applyNumberFormat="1" applyFont="1" applyFill="1" applyBorder="1" applyAlignment="1" applyProtection="1">
      <alignment horizontal="center"/>
      <protection locked="0"/>
    </xf>
    <xf numFmtId="3" fontId="15" fillId="0" borderId="0" xfId="15" applyNumberFormat="1" applyFont="1" applyFill="1" applyBorder="1"/>
    <xf numFmtId="165" fontId="15" fillId="0" borderId="0" xfId="16" applyNumberFormat="1" applyFont="1" applyFill="1" applyBorder="1" applyAlignment="1">
      <alignment horizontal="right" indent="1"/>
    </xf>
    <xf numFmtId="165" fontId="13" fillId="0" borderId="0" xfId="16" applyNumberFormat="1" applyFont="1" applyFill="1" applyBorder="1" applyAlignment="1">
      <alignment horizontal="right" indent="1"/>
    </xf>
    <xf numFmtId="0" fontId="32" fillId="0" borderId="0" xfId="8" applyFont="1" applyFill="1"/>
    <xf numFmtId="0" fontId="37" fillId="0" borderId="0" xfId="8" applyFont="1" applyFill="1" applyAlignment="1"/>
    <xf numFmtId="0" fontId="32" fillId="0" borderId="0" xfId="19" applyFont="1" applyFill="1"/>
    <xf numFmtId="0" fontId="37" fillId="0" borderId="0" xfId="19" applyFont="1" applyFill="1" applyAlignment="1"/>
    <xf numFmtId="0" fontId="13" fillId="0" borderId="29" xfId="15" applyNumberFormat="1" applyFont="1" applyFill="1" applyBorder="1" applyAlignment="1" applyProtection="1">
      <alignment horizontal="center" vertical="center"/>
      <protection locked="0"/>
    </xf>
    <xf numFmtId="3" fontId="15" fillId="0" borderId="16" xfId="8" applyNumberFormat="1" applyFont="1" applyFill="1" applyBorder="1" applyAlignment="1" applyProtection="1">
      <alignment horizontal="right" indent="1"/>
      <protection locked="0"/>
    </xf>
    <xf numFmtId="3" fontId="15" fillId="0" borderId="17" xfId="8" applyNumberFormat="1" applyFont="1" applyFill="1" applyBorder="1" applyAlignment="1" applyProtection="1">
      <alignment horizontal="right" indent="1"/>
      <protection locked="0"/>
    </xf>
    <xf numFmtId="0" fontId="47" fillId="0" borderId="0" xfId="11" applyFont="1" applyAlignment="1"/>
    <xf numFmtId="0" fontId="47" fillId="0" borderId="0" xfId="11" applyFont="1" applyBorder="1" applyAlignment="1"/>
    <xf numFmtId="0" fontId="47" fillId="0" borderId="0" xfId="11" applyFont="1" applyFill="1" applyBorder="1" applyAlignment="1"/>
    <xf numFmtId="0" fontId="47" fillId="0" borderId="0" xfId="11" applyNumberFormat="1" applyFont="1" applyAlignment="1" applyProtection="1">
      <alignment horizontal="left"/>
      <protection locked="0"/>
    </xf>
    <xf numFmtId="0" fontId="47" fillId="0" borderId="0" xfId="11" applyNumberFormat="1" applyFont="1" applyAlignment="1" applyProtection="1">
      <protection locked="0"/>
    </xf>
    <xf numFmtId="0" fontId="47" fillId="0" borderId="0" xfId="11" applyFont="1" applyAlignment="1">
      <alignment horizontal="right"/>
    </xf>
    <xf numFmtId="0" fontId="47" fillId="0" borderId="0" xfId="11" applyFont="1" applyBorder="1" applyAlignment="1">
      <alignment horizontal="right"/>
    </xf>
    <xf numFmtId="0" fontId="47" fillId="0" borderId="0" xfId="11" applyFont="1" applyFill="1" applyBorder="1" applyAlignment="1">
      <alignment horizontal="right"/>
    </xf>
    <xf numFmtId="194" fontId="15" fillId="0" borderId="0" xfId="11" applyNumberFormat="1" applyFont="1" applyFill="1" applyAlignment="1">
      <alignment horizontal="right"/>
    </xf>
    <xf numFmtId="194" fontId="15" fillId="0" borderId="0" xfId="11" applyNumberFormat="1" applyFont="1" applyFill="1" applyBorder="1" applyAlignment="1">
      <alignment horizontal="right"/>
    </xf>
    <xf numFmtId="0" fontId="47" fillId="0" borderId="0" xfId="11" applyFont="1" applyFill="1" applyAlignment="1"/>
    <xf numFmtId="0" fontId="47" fillId="0" borderId="10" xfId="11" applyNumberFormat="1" applyFont="1" applyBorder="1" applyAlignment="1" applyProtection="1">
      <alignment horizontal="center" vertical="center"/>
      <protection locked="0"/>
    </xf>
    <xf numFmtId="0" fontId="47" fillId="0" borderId="11" xfId="11" applyNumberFormat="1" applyFont="1" applyBorder="1" applyAlignment="1" applyProtection="1">
      <alignment horizontal="center" vertical="center"/>
      <protection locked="0"/>
    </xf>
    <xf numFmtId="49" fontId="47" fillId="0" borderId="11" xfId="11" applyNumberFormat="1" applyFont="1" applyFill="1" applyBorder="1" applyAlignment="1" applyProtection="1">
      <alignment horizontal="left" vertical="center"/>
      <protection locked="0"/>
    </xf>
    <xf numFmtId="49" fontId="47" fillId="0" borderId="12" xfId="11" applyNumberFormat="1" applyFont="1" applyFill="1" applyBorder="1" applyAlignment="1" applyProtection="1">
      <alignment horizontal="left" vertical="center"/>
      <protection locked="0"/>
    </xf>
    <xf numFmtId="0" fontId="48" fillId="0" borderId="14" xfId="11" applyNumberFormat="1" applyFont="1" applyBorder="1" applyAlignment="1" applyProtection="1">
      <alignment horizontal="left"/>
      <protection locked="0"/>
    </xf>
    <xf numFmtId="0" fontId="47" fillId="0" borderId="14" xfId="11" applyNumberFormat="1" applyFont="1" applyBorder="1" applyAlignment="1" applyProtection="1">
      <alignment horizontal="center"/>
      <protection locked="0"/>
    </xf>
    <xf numFmtId="0" fontId="47" fillId="0" borderId="22" xfId="11" applyNumberFormat="1" applyFont="1" applyBorder="1" applyAlignment="1" applyProtection="1">
      <protection locked="0"/>
    </xf>
    <xf numFmtId="0" fontId="47" fillId="0" borderId="0" xfId="11" applyNumberFormat="1" applyFont="1" applyBorder="1" applyAlignment="1" applyProtection="1">
      <protection locked="0"/>
    </xf>
    <xf numFmtId="195" fontId="47" fillId="0" borderId="0" xfId="11" applyNumberFormat="1" applyFont="1" applyBorder="1" applyAlignment="1" applyProtection="1">
      <protection locked="0"/>
    </xf>
    <xf numFmtId="195" fontId="47" fillId="0" borderId="0" xfId="11" applyNumberFormat="1" applyFont="1" applyFill="1" applyBorder="1" applyAlignment="1" applyProtection="1">
      <protection locked="0"/>
    </xf>
    <xf numFmtId="195" fontId="47" fillId="0" borderId="17" xfId="11" applyNumberFormat="1" applyFont="1" applyFill="1" applyBorder="1" applyAlignment="1" applyProtection="1">
      <protection locked="0"/>
    </xf>
    <xf numFmtId="195" fontId="47" fillId="0" borderId="21" xfId="11" applyNumberFormat="1" applyFont="1" applyFill="1" applyBorder="1" applyAlignment="1" applyProtection="1">
      <protection locked="0"/>
    </xf>
    <xf numFmtId="0" fontId="47" fillId="0" borderId="14" xfId="11" applyNumberFormat="1" applyFont="1" applyBorder="1" applyAlignment="1" applyProtection="1">
      <alignment horizontal="left"/>
      <protection locked="0"/>
    </xf>
    <xf numFmtId="194" fontId="15" fillId="0" borderId="18" xfId="11" applyNumberFormat="1" applyFont="1" applyFill="1" applyBorder="1" applyAlignment="1">
      <alignment horizontal="right"/>
    </xf>
    <xf numFmtId="0" fontId="15" fillId="0" borderId="0" xfId="11" applyFont="1" applyFill="1" applyAlignment="1">
      <alignment horizontal="center"/>
    </xf>
    <xf numFmtId="0" fontId="15" fillId="0" borderId="0" xfId="11" applyFont="1" applyFill="1" applyAlignment="1">
      <alignment horizontal="right"/>
    </xf>
    <xf numFmtId="166" fontId="15" fillId="0" borderId="0" xfId="11" applyNumberFormat="1" applyFont="1" applyFill="1" applyAlignment="1">
      <alignment horizontal="right"/>
    </xf>
    <xf numFmtId="0" fontId="15" fillId="0" borderId="0" xfId="11" applyFont="1" applyFill="1" applyBorder="1" applyAlignment="1">
      <alignment horizontal="right"/>
    </xf>
    <xf numFmtId="0" fontId="15" fillId="0" borderId="18" xfId="11" applyFont="1" applyFill="1" applyBorder="1" applyAlignment="1">
      <alignment horizontal="right"/>
    </xf>
    <xf numFmtId="0" fontId="47" fillId="0" borderId="14" xfId="11" applyNumberFormat="1" applyFont="1" applyFill="1" applyBorder="1" applyAlignment="1" applyProtection="1">
      <alignment horizontal="left"/>
      <protection locked="0"/>
    </xf>
    <xf numFmtId="0" fontId="47" fillId="0" borderId="14" xfId="11" applyNumberFormat="1" applyFont="1" applyFill="1" applyBorder="1" applyAlignment="1" applyProtection="1">
      <alignment horizontal="center"/>
      <protection locked="0"/>
    </xf>
    <xf numFmtId="166" fontId="15" fillId="0" borderId="0" xfId="11" applyNumberFormat="1" applyFont="1" applyFill="1" applyBorder="1" applyAlignment="1">
      <alignment horizontal="right"/>
    </xf>
    <xf numFmtId="166" fontId="58" fillId="0" borderId="0" xfId="11" applyNumberFormat="1" applyFont="1" applyFill="1" applyBorder="1" applyAlignment="1">
      <alignment horizontal="right"/>
    </xf>
    <xf numFmtId="0" fontId="58" fillId="0" borderId="18" xfId="11" applyFont="1" applyFill="1" applyBorder="1" applyAlignment="1">
      <alignment horizontal="right"/>
    </xf>
    <xf numFmtId="0" fontId="61" fillId="0" borderId="14" xfId="11" applyNumberFormat="1" applyFont="1" applyBorder="1" applyAlignment="1" applyProtection="1">
      <alignment horizontal="left"/>
      <protection locked="0"/>
    </xf>
    <xf numFmtId="196" fontId="15" fillId="0" borderId="0" xfId="11" applyNumberFormat="1" applyFont="1" applyFill="1" applyAlignment="1">
      <alignment horizontal="right"/>
    </xf>
    <xf numFmtId="196" fontId="15" fillId="0" borderId="18" xfId="11" applyNumberFormat="1" applyFont="1" applyFill="1" applyBorder="1" applyAlignment="1">
      <alignment horizontal="right"/>
    </xf>
    <xf numFmtId="197" fontId="15" fillId="0" borderId="0" xfId="11" applyNumberFormat="1" applyFont="1" applyFill="1" applyAlignment="1">
      <alignment horizontal="right"/>
    </xf>
    <xf numFmtId="197" fontId="47" fillId="0" borderId="18" xfId="11" applyNumberFormat="1" applyFont="1" applyFill="1" applyBorder="1" applyAlignment="1">
      <alignment horizontal="center"/>
    </xf>
    <xf numFmtId="0" fontId="47" fillId="0" borderId="15" xfId="11" applyNumberFormat="1" applyFont="1" applyBorder="1" applyAlignment="1" applyProtection="1">
      <alignment horizontal="left"/>
      <protection locked="0"/>
    </xf>
    <xf numFmtId="0" fontId="47" fillId="0" borderId="15" xfId="11" applyNumberFormat="1" applyFont="1" applyBorder="1" applyAlignment="1" applyProtection="1">
      <alignment horizontal="center"/>
      <protection locked="0"/>
    </xf>
    <xf numFmtId="197" fontId="15" fillId="0" borderId="9" xfId="11" applyNumberFormat="1" applyFont="1" applyFill="1" applyBorder="1" applyAlignment="1">
      <alignment horizontal="right"/>
    </xf>
    <xf numFmtId="197" fontId="47" fillId="0" borderId="20" xfId="11" applyNumberFormat="1" applyFont="1" applyFill="1" applyBorder="1" applyAlignment="1">
      <alignment horizontal="center"/>
    </xf>
    <xf numFmtId="196" fontId="15" fillId="0" borderId="0" xfId="11" applyNumberFormat="1" applyFont="1" applyFill="1" applyBorder="1" applyAlignment="1">
      <alignment horizontal="right"/>
    </xf>
    <xf numFmtId="196" fontId="62" fillId="0" borderId="0" xfId="11" applyNumberFormat="1" applyFont="1" applyFill="1" applyBorder="1" applyAlignment="1">
      <alignment horizontal="right"/>
    </xf>
    <xf numFmtId="194" fontId="62" fillId="0" borderId="0" xfId="11" applyNumberFormat="1" applyFont="1" applyFill="1" applyBorder="1" applyAlignment="1">
      <alignment horizontal="right"/>
    </xf>
    <xf numFmtId="0" fontId="62" fillId="0" borderId="0" xfId="11" applyFont="1" applyFill="1" applyBorder="1" applyAlignment="1">
      <alignment horizontal="right"/>
    </xf>
    <xf numFmtId="166" fontId="62" fillId="0" borderId="0" xfId="11" applyNumberFormat="1" applyFont="1" applyFill="1" applyBorder="1" applyAlignment="1">
      <alignment horizontal="right"/>
    </xf>
    <xf numFmtId="197" fontId="62" fillId="0" borderId="0" xfId="11" applyNumberFormat="1" applyFont="1" applyFill="1" applyBorder="1" applyAlignment="1">
      <alignment horizontal="right"/>
    </xf>
    <xf numFmtId="0" fontId="14" fillId="0" borderId="0" xfId="11" applyFont="1" applyBorder="1" applyAlignment="1"/>
    <xf numFmtId="0" fontId="14" fillId="0" borderId="9" xfId="11" applyFont="1" applyBorder="1" applyAlignment="1"/>
    <xf numFmtId="0" fontId="63" fillId="0" borderId="10" xfId="11" applyNumberFormat="1" applyFont="1" applyBorder="1" applyAlignment="1" applyProtection="1">
      <alignment horizontal="center" vertical="center" wrapText="1"/>
      <protection locked="0"/>
    </xf>
    <xf numFmtId="0" fontId="47" fillId="0" borderId="17" xfId="11" applyNumberFormat="1" applyFont="1" applyBorder="1" applyAlignment="1" applyProtection="1">
      <alignment horizontal="center" vertical="center"/>
      <protection locked="0"/>
    </xf>
    <xf numFmtId="0" fontId="47" fillId="0" borderId="17" xfId="11" applyNumberFormat="1" applyFont="1" applyFill="1" applyBorder="1" applyAlignment="1" applyProtection="1">
      <alignment horizontal="center" vertical="center"/>
      <protection locked="0"/>
    </xf>
    <xf numFmtId="49" fontId="47" fillId="0" borderId="17" xfId="11" applyNumberFormat="1" applyFont="1" applyFill="1" applyBorder="1" applyAlignment="1" applyProtection="1">
      <alignment horizontal="left" vertical="center"/>
      <protection locked="0"/>
    </xf>
    <xf numFmtId="0" fontId="48" fillId="0" borderId="22" xfId="11" applyNumberFormat="1" applyFont="1" applyBorder="1" applyAlignment="1" applyProtection="1">
      <alignment horizontal="left" wrapText="1"/>
      <protection locked="0"/>
    </xf>
    <xf numFmtId="3" fontId="15" fillId="0" borderId="16" xfId="11" applyNumberFormat="1" applyFont="1" applyFill="1" applyBorder="1" applyAlignment="1" applyProtection="1">
      <protection locked="0"/>
    </xf>
    <xf numFmtId="3" fontId="15" fillId="0" borderId="17" xfId="11" applyNumberFormat="1" applyFont="1" applyFill="1" applyBorder="1" applyAlignment="1" applyProtection="1">
      <protection locked="0"/>
    </xf>
    <xf numFmtId="3" fontId="15" fillId="0" borderId="21" xfId="11" applyNumberFormat="1" applyFont="1" applyFill="1" applyBorder="1" applyAlignment="1" applyProtection="1">
      <alignment horizontal="center"/>
      <protection locked="0"/>
    </xf>
    <xf numFmtId="3" fontId="47" fillId="0" borderId="0" xfId="11" applyNumberFormat="1" applyFont="1" applyFill="1" applyAlignment="1"/>
    <xf numFmtId="166" fontId="47" fillId="0" borderId="0" xfId="11" applyNumberFormat="1" applyFont="1" applyFill="1" applyAlignment="1"/>
    <xf numFmtId="1" fontId="47" fillId="0" borderId="0" xfId="11" applyNumberFormat="1" applyFont="1" applyFill="1" applyAlignment="1"/>
    <xf numFmtId="3" fontId="15" fillId="0" borderId="22" xfId="11" applyNumberFormat="1" applyFont="1" applyFill="1" applyBorder="1" applyAlignment="1" applyProtection="1">
      <protection locked="0"/>
    </xf>
    <xf numFmtId="3" fontId="15" fillId="0" borderId="0" xfId="11" applyNumberFormat="1" applyFont="1" applyFill="1" applyBorder="1" applyAlignment="1" applyProtection="1">
      <protection locked="0"/>
    </xf>
    <xf numFmtId="3" fontId="15" fillId="0" borderId="18" xfId="11" applyNumberFormat="1" applyFont="1" applyFill="1" applyBorder="1" applyAlignment="1" applyProtection="1">
      <alignment horizontal="center"/>
      <protection locked="0"/>
    </xf>
    <xf numFmtId="198" fontId="47" fillId="0" borderId="0" xfId="11" applyNumberFormat="1" applyFont="1" applyFill="1" applyAlignment="1"/>
    <xf numFmtId="0" fontId="48" fillId="0" borderId="23" xfId="11" applyNumberFormat="1" applyFont="1" applyBorder="1" applyAlignment="1" applyProtection="1">
      <alignment horizontal="left" wrapText="1"/>
      <protection locked="0"/>
    </xf>
    <xf numFmtId="192" fontId="14" fillId="0" borderId="0" xfId="11" applyNumberFormat="1" applyFont="1" applyFill="1" applyAlignment="1"/>
    <xf numFmtId="0" fontId="48" fillId="0" borderId="23" xfId="11" applyNumberFormat="1" applyFont="1" applyBorder="1" applyAlignment="1" applyProtection="1">
      <alignment horizontal="left" vertical="center"/>
      <protection locked="0"/>
    </xf>
    <xf numFmtId="3" fontId="14" fillId="0" borderId="19" xfId="11" applyNumberFormat="1" applyFont="1" applyFill="1" applyBorder="1" applyAlignment="1" applyProtection="1">
      <alignment vertical="center"/>
      <protection locked="0"/>
    </xf>
    <xf numFmtId="3" fontId="14" fillId="0" borderId="11" xfId="11" applyNumberFormat="1" applyFont="1" applyFill="1" applyBorder="1" applyAlignment="1" applyProtection="1">
      <alignment vertical="center"/>
      <protection locked="0"/>
    </xf>
    <xf numFmtId="3" fontId="14" fillId="0" borderId="12" xfId="11" applyNumberFormat="1" applyFont="1" applyFill="1" applyBorder="1" applyAlignment="1" applyProtection="1">
      <alignment horizontal="center" vertical="center"/>
      <protection locked="0"/>
    </xf>
    <xf numFmtId="192" fontId="47" fillId="0" borderId="0" xfId="11" applyNumberFormat="1" applyFont="1" applyFill="1" applyAlignment="1"/>
    <xf numFmtId="0" fontId="48" fillId="0" borderId="0" xfId="11" applyNumberFormat="1" applyFont="1" applyBorder="1" applyAlignment="1" applyProtection="1">
      <protection locked="0"/>
    </xf>
    <xf numFmtId="0" fontId="48" fillId="0" borderId="0" xfId="11" applyNumberFormat="1" applyFont="1" applyAlignment="1" applyProtection="1">
      <alignment horizontal="right"/>
      <protection locked="0"/>
    </xf>
    <xf numFmtId="0" fontId="48" fillId="0" borderId="9" xfId="11" applyNumberFormat="1" applyFont="1" applyBorder="1" applyAlignment="1" applyProtection="1">
      <protection locked="0"/>
    </xf>
    <xf numFmtId="0" fontId="47" fillId="0" borderId="19" xfId="11" applyNumberFormat="1" applyFont="1" applyBorder="1" applyAlignment="1" applyProtection="1">
      <alignment horizontal="center" vertical="center"/>
      <protection locked="0"/>
    </xf>
    <xf numFmtId="49" fontId="47" fillId="0" borderId="11" xfId="11" applyNumberFormat="1" applyFont="1" applyFill="1" applyBorder="1" applyAlignment="1" applyProtection="1">
      <alignment horizontal="center" vertical="center"/>
      <protection locked="0"/>
    </xf>
    <xf numFmtId="3" fontId="15" fillId="0" borderId="20" xfId="11" applyNumberFormat="1" applyFont="1" applyFill="1" applyBorder="1" applyAlignment="1" applyProtection="1">
      <alignment horizontal="center"/>
      <protection locked="0"/>
    </xf>
    <xf numFmtId="3" fontId="14" fillId="0" borderId="20" xfId="11" applyNumberFormat="1" applyFont="1" applyFill="1" applyBorder="1" applyAlignment="1">
      <alignment horizontal="right" vertical="center"/>
    </xf>
    <xf numFmtId="3" fontId="47" fillId="0" borderId="0" xfId="11" applyNumberFormat="1" applyFont="1" applyBorder="1" applyAlignment="1"/>
    <xf numFmtId="0" fontId="47" fillId="0" borderId="0" xfId="11" applyNumberFormat="1" applyFont="1" applyAlignment="1" applyProtection="1">
      <alignment horizontal="right"/>
      <protection locked="0"/>
    </xf>
    <xf numFmtId="0" fontId="47" fillId="0" borderId="0" xfId="11" applyNumberFormat="1" applyFont="1" applyFill="1" applyBorder="1" applyAlignment="1" applyProtection="1">
      <alignment horizontal="right"/>
      <protection locked="0"/>
    </xf>
    <xf numFmtId="3" fontId="47" fillId="0" borderId="0" xfId="11" applyNumberFormat="1" applyFont="1" applyAlignment="1"/>
    <xf numFmtId="0" fontId="48" fillId="0" borderId="0" xfId="11" applyNumberFormat="1" applyFont="1" applyAlignment="1" applyProtection="1">
      <protection locked="0"/>
    </xf>
    <xf numFmtId="0" fontId="48" fillId="0" borderId="0" xfId="11" applyNumberFormat="1" applyFont="1" applyFill="1" applyBorder="1" applyAlignment="1" applyProtection="1">
      <alignment horizontal="right"/>
      <protection locked="0"/>
    </xf>
    <xf numFmtId="0" fontId="48" fillId="0" borderId="0" xfId="11" applyNumberFormat="1" applyFont="1" applyBorder="1" applyAlignment="1" applyProtection="1">
      <alignment horizontal="right"/>
      <protection locked="0"/>
    </xf>
    <xf numFmtId="0" fontId="47" fillId="0" borderId="16" xfId="11" applyNumberFormat="1" applyFont="1" applyBorder="1" applyAlignment="1" applyProtection="1">
      <alignment horizontal="center" vertical="center"/>
      <protection locked="0"/>
    </xf>
    <xf numFmtId="49" fontId="47" fillId="0" borderId="17" xfId="11" applyNumberFormat="1" applyFont="1" applyFill="1" applyBorder="1" applyAlignment="1" applyProtection="1">
      <alignment horizontal="center" vertical="center"/>
      <protection locked="0"/>
    </xf>
    <xf numFmtId="49" fontId="47" fillId="0" borderId="21" xfId="11" applyNumberFormat="1" applyFont="1" applyFill="1" applyBorder="1" applyAlignment="1" applyProtection="1">
      <alignment horizontal="left" vertical="center"/>
      <protection locked="0"/>
    </xf>
    <xf numFmtId="3" fontId="47" fillId="0" borderId="16" xfId="11" applyNumberFormat="1" applyFont="1" applyFill="1" applyBorder="1" applyAlignment="1" applyProtection="1">
      <protection locked="0"/>
    </xf>
    <xf numFmtId="3" fontId="47" fillId="0" borderId="17" xfId="11" applyNumberFormat="1" applyFont="1" applyFill="1" applyBorder="1" applyAlignment="1" applyProtection="1">
      <protection locked="0"/>
    </xf>
    <xf numFmtId="3" fontId="47" fillId="0" borderId="21" xfId="11" applyNumberFormat="1" applyFont="1" applyFill="1" applyBorder="1" applyAlignment="1" applyProtection="1">
      <protection locked="0"/>
    </xf>
    <xf numFmtId="3" fontId="47" fillId="0" borderId="22" xfId="11" applyNumberFormat="1" applyFont="1" applyFill="1" applyBorder="1" applyAlignment="1" applyProtection="1">
      <protection locked="0"/>
    </xf>
    <xf numFmtId="3" fontId="47" fillId="0" borderId="0" xfId="11" applyNumberFormat="1" applyFont="1" applyFill="1" applyBorder="1" applyAlignment="1" applyProtection="1">
      <protection locked="0"/>
    </xf>
    <xf numFmtId="3" fontId="47" fillId="0" borderId="18" xfId="11" applyNumberFormat="1" applyFont="1" applyFill="1" applyBorder="1" applyAlignment="1" applyProtection="1">
      <protection locked="0"/>
    </xf>
    <xf numFmtId="3" fontId="14" fillId="0" borderId="12" xfId="11" applyNumberFormat="1" applyFont="1" applyFill="1" applyBorder="1" applyAlignment="1" applyProtection="1">
      <alignment vertical="center"/>
      <protection locked="0"/>
    </xf>
    <xf numFmtId="0" fontId="47" fillId="0" borderId="0" xfId="11" applyFont="1"/>
    <xf numFmtId="49" fontId="47" fillId="0" borderId="12" xfId="11" applyNumberFormat="1" applyFont="1" applyFill="1" applyBorder="1" applyAlignment="1" applyProtection="1">
      <alignment horizontal="center" vertical="center"/>
      <protection locked="0"/>
    </xf>
    <xf numFmtId="0" fontId="64" fillId="0" borderId="0" xfId="11" applyFont="1" applyAlignment="1">
      <alignment vertical="center"/>
    </xf>
    <xf numFmtId="3" fontId="15" fillId="0" borderId="21" xfId="11" applyNumberFormat="1" applyFont="1" applyFill="1" applyBorder="1" applyAlignment="1" applyProtection="1">
      <protection locked="0"/>
    </xf>
    <xf numFmtId="3" fontId="15" fillId="0" borderId="18" xfId="11" applyNumberFormat="1" applyFont="1" applyFill="1" applyBorder="1" applyAlignment="1" applyProtection="1">
      <protection locked="0"/>
    </xf>
    <xf numFmtId="3" fontId="48" fillId="0" borderId="19" xfId="11" applyNumberFormat="1" applyFont="1" applyFill="1" applyBorder="1" applyAlignment="1">
      <alignment horizontal="right" vertical="center"/>
    </xf>
    <xf numFmtId="3" fontId="48" fillId="0" borderId="11" xfId="11" applyNumberFormat="1" applyFont="1" applyFill="1" applyBorder="1" applyAlignment="1">
      <alignment horizontal="right" vertical="center"/>
    </xf>
    <xf numFmtId="3" fontId="48" fillId="0" borderId="12" xfId="11" applyNumberFormat="1" applyFont="1" applyFill="1" applyBorder="1" applyAlignment="1">
      <alignment horizontal="right" vertical="center"/>
    </xf>
    <xf numFmtId="0" fontId="44" fillId="0" borderId="0" xfId="0" applyFont="1"/>
    <xf numFmtId="0" fontId="15" fillId="0" borderId="0" xfId="24" applyFont="1" applyAlignment="1"/>
    <xf numFmtId="0" fontId="15" fillId="0" borderId="0" xfId="24" applyFont="1" applyBorder="1" applyAlignment="1"/>
    <xf numFmtId="0" fontId="15" fillId="0" borderId="0" xfId="25" applyNumberFormat="1" applyFont="1" applyBorder="1" applyAlignment="1" applyProtection="1">
      <alignment horizontal="right"/>
      <protection locked="0"/>
    </xf>
    <xf numFmtId="0" fontId="15" fillId="0" borderId="0" xfId="24" applyFont="1" applyAlignment="1">
      <alignment horizontal="right"/>
    </xf>
    <xf numFmtId="0" fontId="15" fillId="0" borderId="0" xfId="24" applyFont="1" applyBorder="1" applyAlignment="1">
      <alignment horizontal="right"/>
    </xf>
    <xf numFmtId="0" fontId="65" fillId="0" borderId="0" xfId="24" applyNumberFormat="1" applyFont="1" applyAlignment="1" applyProtection="1">
      <alignment horizontal="left"/>
      <protection locked="0"/>
    </xf>
    <xf numFmtId="0" fontId="66" fillId="0" borderId="0" xfId="11" applyNumberFormat="1" applyFont="1" applyAlignment="1" applyProtection="1">
      <alignment horizontal="left"/>
      <protection locked="0"/>
    </xf>
    <xf numFmtId="0" fontId="14" fillId="0" borderId="0" xfId="11" applyNumberFormat="1" applyFont="1" applyBorder="1" applyAlignment="1" applyProtection="1">
      <protection locked="0"/>
    </xf>
    <xf numFmtId="0" fontId="15" fillId="0" borderId="0" xfId="11" applyFont="1" applyAlignment="1"/>
    <xf numFmtId="0" fontId="14" fillId="0" borderId="0" xfId="11" applyFont="1" applyAlignment="1"/>
    <xf numFmtId="0" fontId="15" fillId="0" borderId="0" xfId="11" applyFont="1" applyBorder="1" applyAlignment="1"/>
    <xf numFmtId="0" fontId="14" fillId="0" borderId="0" xfId="11" applyNumberFormat="1" applyFont="1" applyAlignment="1" applyProtection="1">
      <alignment horizontal="right"/>
      <protection locked="0"/>
    </xf>
    <xf numFmtId="0" fontId="15" fillId="0" borderId="19" xfId="11" applyNumberFormat="1" applyFont="1" applyBorder="1" applyAlignment="1" applyProtection="1">
      <alignment horizontal="center" vertical="center"/>
      <protection locked="0"/>
    </xf>
    <xf numFmtId="0" fontId="15" fillId="0" borderId="11" xfId="11" applyNumberFormat="1" applyFont="1" applyBorder="1" applyAlignment="1" applyProtection="1">
      <alignment horizontal="center" vertical="center"/>
      <protection locked="0"/>
    </xf>
    <xf numFmtId="0" fontId="15" fillId="0" borderId="12" xfId="11" applyNumberFormat="1" applyFont="1" applyBorder="1" applyAlignment="1" applyProtection="1">
      <alignment horizontal="center" vertical="center"/>
      <protection locked="0"/>
    </xf>
    <xf numFmtId="199" fontId="14" fillId="0" borderId="22" xfId="11" applyNumberFormat="1" applyFont="1" applyBorder="1" applyAlignment="1">
      <alignment horizontal="right"/>
    </xf>
    <xf numFmtId="199" fontId="14" fillId="0" borderId="0" xfId="11" applyNumberFormat="1" applyFont="1" applyBorder="1" applyAlignment="1">
      <alignment horizontal="right"/>
    </xf>
    <xf numFmtId="199" fontId="14" fillId="0" borderId="18" xfId="11" applyNumberFormat="1" applyFont="1" applyBorder="1" applyAlignment="1">
      <alignment horizontal="right"/>
    </xf>
    <xf numFmtId="0" fontId="15" fillId="0" borderId="0" xfId="11" applyFont="1" applyBorder="1" applyAlignment="1">
      <alignment vertical="top"/>
    </xf>
    <xf numFmtId="0" fontId="15" fillId="0" borderId="0" xfId="11" applyFont="1" applyAlignment="1">
      <alignment vertical="top"/>
    </xf>
    <xf numFmtId="0" fontId="14" fillId="0" borderId="22" xfId="11" applyNumberFormat="1" applyFont="1" applyBorder="1" applyAlignment="1" applyProtection="1">
      <alignment horizontal="left"/>
      <protection locked="0"/>
    </xf>
    <xf numFmtId="0" fontId="14" fillId="0" borderId="18" xfId="11" applyNumberFormat="1" applyFont="1" applyBorder="1" applyAlignment="1" applyProtection="1">
      <alignment horizontal="left"/>
      <protection locked="0"/>
    </xf>
    <xf numFmtId="199" fontId="15" fillId="0" borderId="22" xfId="11" applyNumberFormat="1" applyFont="1" applyBorder="1" applyAlignment="1" applyProtection="1">
      <alignment horizontal="right"/>
      <protection locked="0"/>
    </xf>
    <xf numFmtId="199" fontId="15" fillId="0" borderId="0" xfId="11" applyNumberFormat="1" applyFont="1" applyBorder="1" applyAlignment="1" applyProtection="1">
      <alignment horizontal="right"/>
      <protection locked="0"/>
    </xf>
    <xf numFmtId="199" fontId="15" fillId="0" borderId="18" xfId="11" applyNumberFormat="1" applyFont="1" applyBorder="1" applyAlignment="1" applyProtection="1">
      <alignment horizontal="right"/>
      <protection locked="0"/>
    </xf>
    <xf numFmtId="0" fontId="15" fillId="0" borderId="22" xfId="11" applyNumberFormat="1" applyFont="1" applyBorder="1" applyAlignment="1" applyProtection="1">
      <alignment horizontal="left"/>
      <protection locked="0"/>
    </xf>
    <xf numFmtId="0" fontId="15" fillId="0" borderId="18" xfId="11" applyNumberFormat="1" applyFont="1" applyBorder="1" applyAlignment="1" applyProtection="1">
      <alignment horizontal="left"/>
      <protection locked="0"/>
    </xf>
    <xf numFmtId="199" fontId="15" fillId="0" borderId="22" xfId="11" applyNumberFormat="1" applyFont="1" applyBorder="1" applyAlignment="1">
      <alignment horizontal="right"/>
    </xf>
    <xf numFmtId="199" fontId="15" fillId="0" borderId="0" xfId="11" applyNumberFormat="1" applyFont="1" applyBorder="1" applyAlignment="1">
      <alignment horizontal="right"/>
    </xf>
    <xf numFmtId="199" fontId="15" fillId="0" borderId="18" xfId="11" applyNumberFormat="1" applyFont="1" applyBorder="1" applyAlignment="1">
      <alignment horizontal="right"/>
    </xf>
    <xf numFmtId="0" fontId="15" fillId="0" borderId="23" xfId="11" applyNumberFormat="1" applyFont="1" applyBorder="1" applyAlignment="1" applyProtection="1">
      <alignment horizontal="center"/>
      <protection locked="0"/>
    </xf>
    <xf numFmtId="0" fontId="15" fillId="0" borderId="20" xfId="11" applyNumberFormat="1" applyFont="1" applyBorder="1" applyAlignment="1" applyProtection="1">
      <alignment horizontal="center"/>
      <protection locked="0"/>
    </xf>
    <xf numFmtId="172" fontId="15" fillId="0" borderId="23" xfId="11" applyNumberFormat="1" applyFont="1" applyBorder="1" applyAlignment="1">
      <alignment horizontal="right"/>
    </xf>
    <xf numFmtId="172" fontId="15" fillId="0" borderId="9" xfId="11" applyNumberFormat="1" applyFont="1" applyBorder="1" applyAlignment="1">
      <alignment horizontal="right"/>
    </xf>
    <xf numFmtId="172" fontId="15" fillId="0" borderId="20" xfId="11" applyNumberFormat="1" applyFont="1" applyBorder="1" applyAlignment="1">
      <alignment horizontal="right"/>
    </xf>
    <xf numFmtId="185" fontId="15" fillId="0" borderId="0" xfId="24" applyNumberFormat="1" applyFont="1" applyAlignment="1">
      <alignment horizontal="left"/>
    </xf>
    <xf numFmtId="185" fontId="15" fillId="0" borderId="0" xfId="11" applyNumberFormat="1" applyFont="1" applyAlignment="1">
      <alignment horizontal="left"/>
    </xf>
    <xf numFmtId="0" fontId="66" fillId="0" borderId="0" xfId="24" applyNumberFormat="1" applyFont="1" applyAlignment="1" applyProtection="1">
      <alignment horizontal="left"/>
      <protection locked="0"/>
    </xf>
    <xf numFmtId="0" fontId="14" fillId="0" borderId="0" xfId="24" applyNumberFormat="1" applyFont="1" applyBorder="1" applyAlignment="1" applyProtection="1">
      <protection locked="0"/>
    </xf>
    <xf numFmtId="0" fontId="14" fillId="0" borderId="0" xfId="24" applyFont="1" applyAlignment="1"/>
    <xf numFmtId="0" fontId="15" fillId="0" borderId="0" xfId="24" applyNumberFormat="1" applyFont="1" applyAlignment="1" applyProtection="1">
      <protection locked="0"/>
    </xf>
    <xf numFmtId="0" fontId="14" fillId="0" borderId="9" xfId="24" applyNumberFormat="1" applyFont="1" applyBorder="1" applyAlignment="1" applyProtection="1">
      <protection locked="0"/>
    </xf>
    <xf numFmtId="0" fontId="15" fillId="0" borderId="11" xfId="24" applyNumberFormat="1" applyFont="1" applyBorder="1" applyAlignment="1" applyProtection="1">
      <alignment horizontal="center" vertical="center"/>
      <protection locked="0"/>
    </xf>
    <xf numFmtId="0" fontId="15" fillId="0" borderId="12" xfId="24" applyNumberFormat="1" applyFont="1" applyBorder="1" applyAlignment="1" applyProtection="1">
      <alignment horizontal="center" vertical="center"/>
      <protection locked="0"/>
    </xf>
    <xf numFmtId="199" fontId="14" fillId="0" borderId="22" xfId="24" applyNumberFormat="1" applyFont="1" applyBorder="1" applyAlignment="1">
      <alignment horizontal="right"/>
    </xf>
    <xf numFmtId="199" fontId="14" fillId="0" borderId="0" xfId="24" applyNumberFormat="1" applyFont="1" applyBorder="1" applyAlignment="1">
      <alignment horizontal="right"/>
    </xf>
    <xf numFmtId="199" fontId="14" fillId="0" borderId="18" xfId="24" applyNumberFormat="1" applyFont="1" applyBorder="1" applyAlignment="1">
      <alignment horizontal="right"/>
    </xf>
    <xf numFmtId="0" fontId="15" fillId="0" borderId="0" xfId="24" applyFont="1" applyAlignment="1">
      <alignment vertical="top"/>
    </xf>
    <xf numFmtId="0" fontId="14" fillId="0" borderId="22" xfId="24" applyNumberFormat="1" applyFont="1" applyBorder="1" applyAlignment="1" applyProtection="1">
      <alignment horizontal="left"/>
      <protection locked="0"/>
    </xf>
    <xf numFmtId="0" fontId="14" fillId="0" borderId="18" xfId="24" applyNumberFormat="1" applyFont="1" applyBorder="1" applyAlignment="1" applyProtection="1">
      <alignment horizontal="left"/>
      <protection locked="0"/>
    </xf>
    <xf numFmtId="199" fontId="15" fillId="0" borderId="0" xfId="24" applyNumberFormat="1" applyFont="1" applyBorder="1" applyAlignment="1" applyProtection="1">
      <alignment horizontal="right"/>
      <protection locked="0"/>
    </xf>
    <xf numFmtId="199" fontId="15" fillId="0" borderId="18" xfId="24" applyNumberFormat="1" applyFont="1" applyBorder="1" applyAlignment="1" applyProtection="1">
      <alignment horizontal="right"/>
      <protection locked="0"/>
    </xf>
    <xf numFmtId="0" fontId="15" fillId="0" borderId="22" xfId="24" applyNumberFormat="1" applyFont="1" applyBorder="1" applyAlignment="1" applyProtection="1">
      <alignment horizontal="left"/>
      <protection locked="0"/>
    </xf>
    <xf numFmtId="0" fontId="15" fillId="0" borderId="18" xfId="24" applyNumberFormat="1" applyFont="1" applyBorder="1" applyAlignment="1" applyProtection="1">
      <alignment horizontal="left"/>
      <protection locked="0"/>
    </xf>
    <xf numFmtId="199" fontId="15" fillId="0" borderId="22" xfId="24" applyNumberFormat="1" applyFont="1" applyBorder="1" applyAlignment="1">
      <alignment horizontal="right"/>
    </xf>
    <xf numFmtId="199" fontId="15" fillId="0" borderId="0" xfId="24" applyNumberFormat="1" applyFont="1" applyBorder="1" applyAlignment="1">
      <alignment horizontal="right"/>
    </xf>
    <xf numFmtId="199" fontId="15" fillId="0" borderId="18" xfId="24" applyNumberFormat="1" applyFont="1" applyBorder="1" applyAlignment="1">
      <alignment horizontal="right"/>
    </xf>
    <xf numFmtId="0" fontId="15" fillId="0" borderId="23" xfId="24" applyNumberFormat="1" applyFont="1" applyBorder="1" applyAlignment="1" applyProtection="1">
      <alignment horizontal="center"/>
      <protection locked="0"/>
    </xf>
    <xf numFmtId="0" fontId="15" fillId="0" borderId="20" xfId="24" applyNumberFormat="1" applyFont="1" applyBorder="1" applyAlignment="1" applyProtection="1">
      <alignment horizontal="center"/>
      <protection locked="0"/>
    </xf>
    <xf numFmtId="172" fontId="15" fillId="0" borderId="23" xfId="24" applyNumberFormat="1" applyFont="1" applyBorder="1" applyAlignment="1">
      <alignment horizontal="right"/>
    </xf>
    <xf numFmtId="172" fontId="15" fillId="0" borderId="9" xfId="24" applyNumberFormat="1" applyFont="1" applyBorder="1" applyAlignment="1">
      <alignment horizontal="right"/>
    </xf>
    <xf numFmtId="172" fontId="15" fillId="0" borderId="20" xfId="24" applyNumberFormat="1" applyFont="1" applyBorder="1" applyAlignment="1">
      <alignment horizontal="right"/>
    </xf>
    <xf numFmtId="0" fontId="65" fillId="0" borderId="0" xfId="11" applyNumberFormat="1" applyFont="1" applyAlignment="1" applyProtection="1">
      <alignment horizontal="left"/>
      <protection locked="0"/>
    </xf>
    <xf numFmtId="199" fontId="14" fillId="0" borderId="22" xfId="11" applyNumberFormat="1" applyFont="1" applyBorder="1" applyAlignment="1"/>
    <xf numFmtId="199" fontId="14" fillId="0" borderId="0" xfId="11" applyNumberFormat="1" applyFont="1" applyBorder="1" applyAlignment="1"/>
    <xf numFmtId="199" fontId="14" fillId="0" borderId="18" xfId="11" applyNumberFormat="1" applyFont="1" applyBorder="1" applyAlignment="1"/>
    <xf numFmtId="0" fontId="14" fillId="0" borderId="0" xfId="11" applyNumberFormat="1" applyFont="1" applyBorder="1" applyAlignment="1" applyProtection="1">
      <alignment horizontal="left"/>
      <protection locked="0"/>
    </xf>
    <xf numFmtId="199" fontId="15" fillId="0" borderId="22" xfId="11" applyNumberFormat="1" applyFont="1" applyBorder="1" applyAlignment="1"/>
    <xf numFmtId="199" fontId="15" fillId="0" borderId="0" xfId="11" applyNumberFormat="1" applyFont="1" applyBorder="1" applyAlignment="1"/>
    <xf numFmtId="199" fontId="15" fillId="0" borderId="18" xfId="11" applyNumberFormat="1" applyFont="1" applyBorder="1" applyAlignment="1"/>
    <xf numFmtId="172" fontId="13" fillId="0" borderId="0" xfId="11" applyNumberFormat="1" applyFont="1" applyBorder="1" applyAlignment="1">
      <alignment horizontal="right" indent="3"/>
    </xf>
    <xf numFmtId="199" fontId="15" fillId="0" borderId="23" xfId="11" applyNumberFormat="1" applyFont="1" applyBorder="1" applyAlignment="1"/>
    <xf numFmtId="199" fontId="15" fillId="0" borderId="9" xfId="11" applyNumberFormat="1" applyFont="1" applyBorder="1" applyAlignment="1"/>
    <xf numFmtId="199" fontId="15" fillId="0" borderId="20" xfId="11" applyNumberFormat="1" applyFont="1" applyBorder="1" applyAlignment="1"/>
    <xf numFmtId="0" fontId="15" fillId="0" borderId="19" xfId="24" applyNumberFormat="1" applyFont="1" applyBorder="1" applyAlignment="1" applyProtection="1">
      <alignment horizontal="center" vertical="center"/>
      <protection locked="0"/>
    </xf>
    <xf numFmtId="199" fontId="14" fillId="0" borderId="22" xfId="24" applyNumberFormat="1" applyFont="1" applyBorder="1" applyAlignment="1"/>
    <xf numFmtId="199" fontId="14" fillId="0" borderId="17" xfId="24" applyNumberFormat="1" applyFont="1" applyBorder="1" applyAlignment="1"/>
    <xf numFmtId="199" fontId="14" fillId="0" borderId="21" xfId="24" applyNumberFormat="1" applyFont="1" applyBorder="1" applyAlignment="1"/>
    <xf numFmtId="199" fontId="15" fillId="0" borderId="22" xfId="24" applyNumberFormat="1" applyFont="1" applyBorder="1" applyAlignment="1"/>
    <xf numFmtId="199" fontId="15" fillId="0" borderId="0" xfId="24" applyNumberFormat="1" applyFont="1" applyBorder="1" applyAlignment="1"/>
    <xf numFmtId="199" fontId="15" fillId="0" borderId="18" xfId="24" applyNumberFormat="1" applyFont="1" applyBorder="1" applyAlignment="1"/>
    <xf numFmtId="199" fontId="13" fillId="0" borderId="22" xfId="24" applyNumberFormat="1" applyFont="1" applyFill="1" applyBorder="1" applyAlignment="1"/>
    <xf numFmtId="199" fontId="13" fillId="0" borderId="0" xfId="24" applyNumberFormat="1" applyFont="1" applyFill="1" applyBorder="1" applyAlignment="1"/>
    <xf numFmtId="199" fontId="13" fillId="0" borderId="18" xfId="24" applyNumberFormat="1" applyFont="1" applyFill="1" applyBorder="1" applyAlignment="1"/>
    <xf numFmtId="172" fontId="13" fillId="0" borderId="23" xfId="24" applyNumberFormat="1" applyFont="1" applyBorder="1" applyAlignment="1">
      <alignment horizontal="right" indent="3"/>
    </xf>
    <xf numFmtId="172" fontId="13" fillId="0" borderId="9" xfId="24" applyNumberFormat="1" applyFont="1" applyBorder="1" applyAlignment="1">
      <alignment horizontal="right" indent="3"/>
    </xf>
    <xf numFmtId="172" fontId="13" fillId="0" borderId="20" xfId="24" applyNumberFormat="1" applyFont="1" applyBorder="1" applyAlignment="1">
      <alignment horizontal="right" indent="3"/>
    </xf>
    <xf numFmtId="3" fontId="15" fillId="0" borderId="0" xfId="24" applyNumberFormat="1" applyFont="1" applyAlignment="1"/>
    <xf numFmtId="0" fontId="60" fillId="0" borderId="0" xfId="24"/>
    <xf numFmtId="0" fontId="60" fillId="0" borderId="0" xfId="24" applyBorder="1"/>
    <xf numFmtId="0" fontId="14" fillId="0" borderId="0" xfId="24" applyNumberFormat="1" applyFont="1" applyAlignment="1" applyProtection="1">
      <protection locked="0"/>
    </xf>
    <xf numFmtId="0" fontId="15" fillId="0" borderId="10" xfId="24" applyFont="1" applyBorder="1" applyAlignment="1">
      <alignment horizontal="center" vertical="center"/>
    </xf>
    <xf numFmtId="49" fontId="15" fillId="0" borderId="11" xfId="24" applyNumberFormat="1" applyFont="1" applyBorder="1" applyAlignment="1" applyProtection="1">
      <alignment horizontal="center" vertical="center"/>
      <protection locked="0"/>
    </xf>
    <xf numFmtId="49" fontId="15" fillId="0" borderId="11" xfId="11" applyNumberFormat="1" applyFont="1" applyBorder="1" applyAlignment="1" applyProtection="1">
      <alignment horizontal="center" vertical="center"/>
      <protection locked="0"/>
    </xf>
    <xf numFmtId="49" fontId="15" fillId="0" borderId="12" xfId="11" applyNumberFormat="1" applyFont="1" applyBorder="1" applyAlignment="1" applyProtection="1">
      <alignment horizontal="center" vertical="center"/>
      <protection locked="0"/>
    </xf>
    <xf numFmtId="0" fontId="15" fillId="0" borderId="14" xfId="24" applyNumberFormat="1" applyFont="1" applyBorder="1" applyAlignment="1" applyProtection="1">
      <alignment horizontal="center"/>
      <protection locked="0"/>
    </xf>
    <xf numFmtId="3" fontId="15" fillId="0" borderId="0" xfId="24" applyNumberFormat="1" applyFont="1" applyBorder="1" applyAlignment="1">
      <alignment horizontal="right" indent="1"/>
    </xf>
    <xf numFmtId="196" fontId="15" fillId="0" borderId="0" xfId="24" applyNumberFormat="1" applyFont="1" applyBorder="1" applyAlignment="1" applyProtection="1">
      <protection locked="0"/>
    </xf>
    <xf numFmtId="196" fontId="15" fillId="0" borderId="17" xfId="24" applyNumberFormat="1" applyFont="1" applyBorder="1" applyAlignment="1" applyProtection="1">
      <protection locked="0"/>
    </xf>
    <xf numFmtId="196" fontId="15" fillId="0" borderId="17" xfId="11" applyNumberFormat="1" applyFont="1" applyBorder="1" applyAlignment="1" applyProtection="1">
      <protection locked="0"/>
    </xf>
    <xf numFmtId="196" fontId="15" fillId="0" borderId="21" xfId="11" applyNumberFormat="1" applyFont="1" applyBorder="1" applyAlignment="1" applyProtection="1">
      <protection locked="0"/>
    </xf>
    <xf numFmtId="3" fontId="15" fillId="0" borderId="0" xfId="24" applyNumberFormat="1" applyFont="1" applyBorder="1" applyAlignment="1" applyProtection="1">
      <alignment horizontal="right" indent="1"/>
      <protection locked="0"/>
    </xf>
    <xf numFmtId="196" fontId="15" fillId="0" borderId="0" xfId="11" applyNumberFormat="1" applyFont="1" applyBorder="1" applyAlignment="1" applyProtection="1">
      <protection locked="0"/>
    </xf>
    <xf numFmtId="196" fontId="15" fillId="0" borderId="18" xfId="11" applyNumberFormat="1" applyFont="1" applyBorder="1" applyAlignment="1" applyProtection="1">
      <protection locked="0"/>
    </xf>
    <xf numFmtId="0" fontId="14" fillId="0" borderId="14" xfId="24" applyNumberFormat="1" applyFont="1" applyBorder="1" applyAlignment="1" applyProtection="1">
      <alignment horizontal="center"/>
      <protection locked="0"/>
    </xf>
    <xf numFmtId="4" fontId="14" fillId="0" borderId="0" xfId="24" applyNumberFormat="1" applyFont="1" applyBorder="1" applyAlignment="1">
      <alignment horizontal="right" indent="1"/>
    </xf>
    <xf numFmtId="200" fontId="14" fillId="0" borderId="0" xfId="24" applyNumberFormat="1" applyFont="1" applyBorder="1" applyAlignment="1" applyProtection="1">
      <protection locked="0"/>
    </xf>
    <xf numFmtId="200" fontId="14" fillId="0" borderId="0" xfId="11" applyNumberFormat="1" applyFont="1" applyBorder="1" applyAlignment="1" applyProtection="1">
      <protection locked="0"/>
    </xf>
    <xf numFmtId="200" fontId="14" fillId="0" borderId="18" xfId="11" applyNumberFormat="1" applyFont="1" applyBorder="1" applyAlignment="1" applyProtection="1">
      <protection locked="0"/>
    </xf>
    <xf numFmtId="0" fontId="15" fillId="0" borderId="15" xfId="24" applyNumberFormat="1" applyFont="1" applyBorder="1" applyAlignment="1" applyProtection="1">
      <alignment horizontal="center"/>
      <protection locked="0"/>
    </xf>
    <xf numFmtId="172" fontId="15" fillId="0" borderId="9" xfId="24" applyNumberFormat="1" applyFont="1" applyBorder="1" applyAlignment="1">
      <alignment horizontal="center"/>
    </xf>
    <xf numFmtId="172" fontId="15" fillId="0" borderId="9" xfId="11" applyNumberFormat="1" applyFont="1" applyBorder="1" applyAlignment="1">
      <alignment horizontal="center"/>
    </xf>
    <xf numFmtId="172" fontId="15" fillId="0" borderId="20" xfId="11" applyNumberFormat="1" applyFont="1" applyBorder="1" applyAlignment="1">
      <alignment horizontal="center"/>
    </xf>
    <xf numFmtId="165" fontId="15" fillId="0" borderId="0" xfId="24" applyNumberFormat="1" applyFont="1" applyBorder="1" applyAlignment="1">
      <alignment horizontal="right" indent="2"/>
    </xf>
    <xf numFmtId="165" fontId="15" fillId="0" borderId="0" xfId="24" applyNumberFormat="1" applyFont="1" applyBorder="1" applyAlignment="1">
      <alignment horizontal="right" indent="1"/>
    </xf>
    <xf numFmtId="165" fontId="15" fillId="0" borderId="17" xfId="24" applyNumberFormat="1" applyFont="1" applyBorder="1" applyAlignment="1">
      <alignment horizontal="right" indent="1"/>
    </xf>
    <xf numFmtId="165" fontId="15" fillId="0" borderId="17" xfId="11" applyNumberFormat="1" applyFont="1" applyBorder="1" applyAlignment="1">
      <alignment horizontal="right" indent="1"/>
    </xf>
    <xf numFmtId="165" fontId="15" fillId="0" borderId="21" xfId="11" applyNumberFormat="1" applyFont="1" applyBorder="1" applyAlignment="1">
      <alignment horizontal="right" indent="1"/>
    </xf>
    <xf numFmtId="3" fontId="15" fillId="0" borderId="0" xfId="24" applyNumberFormat="1" applyFont="1" applyBorder="1" applyAlignment="1" applyProtection="1">
      <alignment horizontal="right" indent="2"/>
      <protection locked="0"/>
    </xf>
    <xf numFmtId="3" fontId="15" fillId="0" borderId="0" xfId="11" applyNumberFormat="1" applyFont="1" applyBorder="1" applyAlignment="1" applyProtection="1">
      <alignment horizontal="right" indent="1"/>
      <protection locked="0"/>
    </xf>
    <xf numFmtId="3" fontId="15" fillId="0" borderId="18" xfId="11" applyNumberFormat="1" applyFont="1" applyBorder="1" applyAlignment="1" applyProtection="1">
      <alignment horizontal="right" indent="1"/>
      <protection locked="0"/>
    </xf>
    <xf numFmtId="3" fontId="14" fillId="0" borderId="0" xfId="24" applyNumberFormat="1" applyFont="1" applyBorder="1" applyAlignment="1">
      <alignment horizontal="right" indent="2"/>
    </xf>
    <xf numFmtId="3" fontId="14" fillId="0" borderId="0" xfId="24" applyNumberFormat="1" applyFont="1" applyBorder="1" applyAlignment="1">
      <alignment horizontal="right" indent="1"/>
    </xf>
    <xf numFmtId="3" fontId="14" fillId="0" borderId="0" xfId="11" applyNumberFormat="1" applyFont="1" applyBorder="1" applyAlignment="1">
      <alignment horizontal="right" indent="1"/>
    </xf>
    <xf numFmtId="3" fontId="14" fillId="0" borderId="18" xfId="11" applyNumberFormat="1" applyFont="1" applyBorder="1" applyAlignment="1">
      <alignment horizontal="right" indent="1"/>
    </xf>
    <xf numFmtId="0" fontId="15" fillId="0" borderId="0" xfId="11" applyFont="1" applyAlignment="1">
      <alignment horizontal="right"/>
    </xf>
    <xf numFmtId="0" fontId="14" fillId="0" borderId="13" xfId="11" applyFont="1" applyFill="1" applyBorder="1" applyAlignment="1">
      <alignment horizontal="left" wrapText="1"/>
    </xf>
    <xf numFmtId="0" fontId="14" fillId="0" borderId="21" xfId="11" applyFont="1" applyFill="1" applyBorder="1" applyAlignment="1">
      <alignment horizontal="left" wrapText="1"/>
    </xf>
    <xf numFmtId="14" fontId="14" fillId="0" borderId="14" xfId="11" applyNumberFormat="1" applyFont="1" applyFill="1" applyBorder="1" applyAlignment="1">
      <alignment horizontal="center"/>
    </xf>
    <xf numFmtId="14" fontId="14" fillId="0" borderId="18" xfId="11" applyNumberFormat="1" applyFont="1" applyFill="1" applyBorder="1" applyAlignment="1">
      <alignment horizontal="center"/>
    </xf>
    <xf numFmtId="0" fontId="14" fillId="0" borderId="14" xfId="11" applyFont="1" applyFill="1" applyBorder="1" applyAlignment="1">
      <alignment horizontal="left" wrapText="1"/>
    </xf>
    <xf numFmtId="0" fontId="14" fillId="0" borderId="18" xfId="11" applyFont="1" applyFill="1" applyBorder="1" applyAlignment="1">
      <alignment horizontal="left" wrapText="1"/>
    </xf>
    <xf numFmtId="0" fontId="14" fillId="0" borderId="15" xfId="11" applyFont="1" applyFill="1" applyBorder="1" applyAlignment="1">
      <alignment horizontal="left" wrapText="1"/>
    </xf>
    <xf numFmtId="0" fontId="14" fillId="0" borderId="20" xfId="11" applyFont="1" applyFill="1" applyBorder="1" applyAlignment="1">
      <alignment horizontal="left" wrapText="1"/>
    </xf>
    <xf numFmtId="0" fontId="15" fillId="0" borderId="16" xfId="11" applyFont="1" applyBorder="1" applyAlignment="1">
      <alignment vertical="top"/>
    </xf>
    <xf numFmtId="0" fontId="15" fillId="0" borderId="0" xfId="11" applyFont="1" applyFill="1" applyBorder="1" applyAlignment="1"/>
    <xf numFmtId="3" fontId="15" fillId="0" borderId="14" xfId="11" applyNumberFormat="1" applyFont="1" applyFill="1" applyBorder="1" applyAlignment="1">
      <alignment horizontal="right" indent="1"/>
    </xf>
    <xf numFmtId="3" fontId="15" fillId="0" borderId="18" xfId="11" applyNumberFormat="1" applyFont="1" applyFill="1" applyBorder="1" applyAlignment="1">
      <alignment horizontal="right" indent="1"/>
    </xf>
    <xf numFmtId="0" fontId="15" fillId="0" borderId="22" xfId="11" applyFont="1" applyBorder="1" applyAlignment="1">
      <alignment vertical="top"/>
    </xf>
    <xf numFmtId="0" fontId="15" fillId="0" borderId="0" xfId="11" applyFont="1" applyFill="1" applyBorder="1" applyAlignment="1">
      <alignment horizontal="left" indent="1"/>
    </xf>
    <xf numFmtId="0" fontId="15" fillId="0" borderId="0" xfId="11" applyFont="1" applyFill="1" applyBorder="1" applyAlignment="1">
      <alignment horizontal="left" indent="2"/>
    </xf>
    <xf numFmtId="0" fontId="15" fillId="0" borderId="22" xfId="11" applyFont="1" applyBorder="1" applyAlignment="1"/>
    <xf numFmtId="0" fontId="15" fillId="0" borderId="0" xfId="11" applyFont="1" applyFill="1" applyBorder="1" applyAlignment="1">
      <alignment wrapText="1"/>
    </xf>
    <xf numFmtId="0" fontId="14" fillId="0" borderId="0" xfId="11" applyFont="1" applyFill="1" applyBorder="1" applyAlignment="1">
      <alignment horizontal="left" indent="1"/>
    </xf>
    <xf numFmtId="3" fontId="14" fillId="0" borderId="14" xfId="11" applyNumberFormat="1" applyFont="1" applyFill="1" applyBorder="1" applyAlignment="1">
      <alignment horizontal="right" indent="1"/>
    </xf>
    <xf numFmtId="3" fontId="14" fillId="0" borderId="18" xfId="11" applyNumberFormat="1" applyFont="1" applyFill="1" applyBorder="1" applyAlignment="1">
      <alignment horizontal="right" indent="1"/>
    </xf>
    <xf numFmtId="0" fontId="15" fillId="0" borderId="23" xfId="11" applyFont="1" applyBorder="1" applyAlignment="1">
      <alignment vertical="top"/>
    </xf>
    <xf numFmtId="0" fontId="14" fillId="0" borderId="9" xfId="11" applyFont="1" applyFill="1" applyBorder="1" applyAlignment="1">
      <alignment horizontal="left" indent="1"/>
    </xf>
    <xf numFmtId="3" fontId="14" fillId="0" borderId="15" xfId="11" applyNumberFormat="1" applyFont="1" applyFill="1" applyBorder="1" applyAlignment="1">
      <alignment horizontal="right" indent="1"/>
    </xf>
    <xf numFmtId="3" fontId="14" fillId="0" borderId="20" xfId="11" applyNumberFormat="1" applyFont="1" applyFill="1" applyBorder="1" applyAlignment="1">
      <alignment horizontal="right" indent="1"/>
    </xf>
    <xf numFmtId="0" fontId="15" fillId="0" borderId="0" xfId="24" applyFont="1" applyAlignment="1">
      <alignment horizontal="center"/>
    </xf>
    <xf numFmtId="0" fontId="15" fillId="0" borderId="0" xfId="24" applyNumberFormat="1" applyFont="1" applyAlignment="1" applyProtection="1">
      <alignment horizontal="center"/>
      <protection locked="0"/>
    </xf>
    <xf numFmtId="0" fontId="14" fillId="0" borderId="16" xfId="24" applyFont="1" applyFill="1" applyBorder="1" applyAlignment="1">
      <alignment horizontal="center" wrapText="1"/>
    </xf>
    <xf numFmtId="0" fontId="14" fillId="0" borderId="17" xfId="24" applyFont="1" applyFill="1" applyBorder="1" applyAlignment="1">
      <alignment horizontal="center" wrapText="1"/>
    </xf>
    <xf numFmtId="0" fontId="14" fillId="0" borderId="17" xfId="24" applyFont="1" applyFill="1" applyBorder="1" applyAlignment="1">
      <alignment horizontal="left" wrapText="1"/>
    </xf>
    <xf numFmtId="0" fontId="14" fillId="0" borderId="21" xfId="24" applyFont="1" applyFill="1" applyBorder="1" applyAlignment="1">
      <alignment horizontal="left" wrapText="1"/>
    </xf>
    <xf numFmtId="201" fontId="14" fillId="0" borderId="22" xfId="24" applyNumberFormat="1" applyFont="1" applyFill="1" applyBorder="1" applyAlignment="1">
      <alignment horizontal="center"/>
    </xf>
    <xf numFmtId="201" fontId="14" fillId="0" borderId="0" xfId="24" applyNumberFormat="1" applyFont="1" applyFill="1" applyBorder="1" applyAlignment="1">
      <alignment horizontal="center"/>
    </xf>
    <xf numFmtId="201" fontId="14" fillId="0" borderId="18" xfId="24" applyNumberFormat="1" applyFont="1" applyFill="1" applyBorder="1" applyAlignment="1">
      <alignment horizontal="center"/>
    </xf>
    <xf numFmtId="0" fontId="14" fillId="0" borderId="22" xfId="24" applyFont="1" applyFill="1" applyBorder="1" applyAlignment="1">
      <alignment horizontal="center" wrapText="1"/>
    </xf>
    <xf numFmtId="0" fontId="14" fillId="0" borderId="0" xfId="24" applyFont="1" applyFill="1" applyBorder="1" applyAlignment="1">
      <alignment horizontal="center" wrapText="1"/>
    </xf>
    <xf numFmtId="0" fontId="14" fillId="0" borderId="18" xfId="24" applyFont="1" applyFill="1" applyBorder="1" applyAlignment="1">
      <alignment horizontal="center" wrapText="1"/>
    </xf>
    <xf numFmtId="0" fontId="14" fillId="0" borderId="0" xfId="24" applyFont="1" applyFill="1" applyBorder="1" applyAlignment="1">
      <alignment horizontal="left" wrapText="1"/>
    </xf>
    <xf numFmtId="0" fontId="14" fillId="0" borderId="18" xfId="24" applyFont="1" applyFill="1" applyBorder="1" applyAlignment="1">
      <alignment horizontal="left" wrapText="1"/>
    </xf>
    <xf numFmtId="0" fontId="14" fillId="0" borderId="23" xfId="24" applyFont="1" applyFill="1" applyBorder="1" applyAlignment="1">
      <alignment horizontal="center" wrapText="1"/>
    </xf>
    <xf numFmtId="0" fontId="14" fillId="0" borderId="9" xfId="24" applyFont="1" applyFill="1" applyBorder="1" applyAlignment="1">
      <alignment horizontal="center" wrapText="1"/>
    </xf>
    <xf numFmtId="0" fontId="14" fillId="0" borderId="9" xfId="24" applyFont="1" applyFill="1" applyBorder="1" applyAlignment="1">
      <alignment horizontal="left" wrapText="1"/>
    </xf>
    <xf numFmtId="0" fontId="14" fillId="0" borderId="20" xfId="24" applyFont="1" applyFill="1" applyBorder="1" applyAlignment="1">
      <alignment horizontal="left" wrapText="1"/>
    </xf>
    <xf numFmtId="0" fontId="15" fillId="0" borderId="16" xfId="24" applyFont="1" applyBorder="1" applyAlignment="1">
      <alignment vertical="top"/>
    </xf>
    <xf numFmtId="0" fontId="15" fillId="0" borderId="0" xfId="24" applyFont="1" applyFill="1" applyBorder="1" applyAlignment="1"/>
    <xf numFmtId="0" fontId="15" fillId="0" borderId="14" xfId="24" applyFont="1" applyFill="1" applyBorder="1" applyAlignment="1">
      <alignment horizontal="center"/>
    </xf>
    <xf numFmtId="3" fontId="15" fillId="0" borderId="22" xfId="24" applyNumberFormat="1" applyFont="1" applyFill="1" applyBorder="1" applyAlignment="1">
      <alignment horizontal="right" indent="2"/>
    </xf>
    <xf numFmtId="3" fontId="15" fillId="0" borderId="0" xfId="24" applyNumberFormat="1" applyFont="1" applyFill="1" applyBorder="1" applyAlignment="1">
      <alignment horizontal="right" indent="2"/>
    </xf>
    <xf numFmtId="3" fontId="15" fillId="0" borderId="18" xfId="24" applyNumberFormat="1" applyFont="1" applyFill="1" applyBorder="1" applyAlignment="1">
      <alignment horizontal="right" indent="2"/>
    </xf>
    <xf numFmtId="0" fontId="15" fillId="0" borderId="22" xfId="24" applyFont="1" applyBorder="1" applyAlignment="1">
      <alignment vertical="top"/>
    </xf>
    <xf numFmtId="0" fontId="15" fillId="0" borderId="0" xfId="24" applyFont="1" applyFill="1" applyBorder="1" applyAlignment="1">
      <alignment horizontal="left" indent="1"/>
    </xf>
    <xf numFmtId="0" fontId="15" fillId="0" borderId="0" xfId="24" applyFont="1" applyFill="1" applyBorder="1" applyAlignment="1">
      <alignment horizontal="left" indent="2"/>
    </xf>
    <xf numFmtId="3" fontId="15" fillId="0" borderId="22" xfId="24" applyNumberFormat="1" applyFont="1" applyFill="1" applyBorder="1" applyAlignment="1"/>
    <xf numFmtId="3" fontId="15" fillId="0" borderId="0" xfId="24" applyNumberFormat="1" applyFont="1" applyFill="1" applyBorder="1" applyAlignment="1"/>
    <xf numFmtId="3" fontId="15" fillId="0" borderId="18" xfId="24" applyNumberFormat="1" applyFont="1" applyFill="1" applyBorder="1" applyAlignment="1"/>
    <xf numFmtId="3" fontId="15" fillId="0" borderId="0" xfId="24" applyNumberFormat="1" applyFont="1" applyAlignment="1">
      <alignment vertical="top"/>
    </xf>
    <xf numFmtId="0" fontId="15" fillId="0" borderId="22" xfId="24" applyFont="1" applyBorder="1" applyAlignment="1"/>
    <xf numFmtId="0" fontId="15" fillId="0" borderId="23" xfId="24" applyFont="1" applyBorder="1" applyAlignment="1">
      <alignment vertical="top"/>
    </xf>
    <xf numFmtId="0" fontId="15" fillId="0" borderId="9" xfId="24" applyFont="1" applyFill="1" applyBorder="1" applyAlignment="1">
      <alignment horizontal="left" indent="2"/>
    </xf>
    <xf numFmtId="0" fontId="15" fillId="0" borderId="15" xfId="24" applyFont="1" applyFill="1" applyBorder="1" applyAlignment="1">
      <alignment horizontal="center"/>
    </xf>
    <xf numFmtId="196" fontId="15" fillId="0" borderId="23" xfId="24" applyNumberFormat="1" applyFont="1" applyFill="1" applyBorder="1" applyAlignment="1"/>
    <xf numFmtId="196" fontId="15" fillId="0" borderId="9" xfId="24" applyNumberFormat="1" applyFont="1" applyFill="1" applyBorder="1" applyAlignment="1"/>
    <xf numFmtId="196" fontId="15" fillId="0" borderId="20" xfId="24" applyNumberFormat="1" applyFont="1" applyFill="1" applyBorder="1" applyAlignment="1"/>
    <xf numFmtId="0" fontId="15" fillId="0" borderId="0" xfId="24" applyFont="1" applyBorder="1" applyAlignment="1">
      <alignment vertical="top"/>
    </xf>
    <xf numFmtId="0" fontId="15" fillId="0" borderId="0" xfId="24" applyFont="1" applyFill="1" applyBorder="1" applyAlignment="1">
      <alignment horizontal="center"/>
    </xf>
    <xf numFmtId="196" fontId="15" fillId="0" borderId="0" xfId="24" applyNumberFormat="1" applyFont="1" applyFill="1" applyBorder="1" applyAlignment="1"/>
    <xf numFmtId="196" fontId="15" fillId="0" borderId="0" xfId="24" applyNumberFormat="1" applyFont="1" applyFill="1" applyBorder="1" applyAlignment="1">
      <alignment horizontal="right"/>
    </xf>
    <xf numFmtId="0" fontId="15" fillId="0" borderId="0" xfId="24" applyNumberFormat="1" applyFont="1" applyBorder="1" applyAlignment="1" applyProtection="1">
      <alignment horizontal="right"/>
      <protection locked="0"/>
    </xf>
    <xf numFmtId="0" fontId="15" fillId="0" borderId="0" xfId="24" applyNumberFormat="1" applyFont="1" applyAlignment="1" applyProtection="1">
      <alignment horizontal="right"/>
      <protection locked="0"/>
    </xf>
    <xf numFmtId="0" fontId="15" fillId="0" borderId="0" xfId="24" applyFont="1" applyFill="1" applyBorder="1" applyAlignment="1">
      <alignment wrapText="1"/>
    </xf>
    <xf numFmtId="0" fontId="14" fillId="0" borderId="0" xfId="24" applyFont="1" applyFill="1" applyBorder="1" applyAlignment="1"/>
    <xf numFmtId="0" fontId="14" fillId="0" borderId="14" xfId="24" applyFont="1" applyFill="1" applyBorder="1" applyAlignment="1">
      <alignment horizontal="center"/>
    </xf>
    <xf numFmtId="3" fontId="14" fillId="0" borderId="22" xfId="24" applyNumberFormat="1" applyFont="1" applyFill="1" applyBorder="1" applyAlignment="1"/>
    <xf numFmtId="3" fontId="14" fillId="0" borderId="0" xfId="24" applyNumberFormat="1" applyFont="1" applyFill="1" applyBorder="1" applyAlignment="1"/>
    <xf numFmtId="3" fontId="14" fillId="0" borderId="18" xfId="24" applyNumberFormat="1" applyFont="1" applyFill="1" applyBorder="1" applyAlignment="1"/>
    <xf numFmtId="0" fontId="15" fillId="0" borderId="14" xfId="24" applyFont="1" applyFill="1" applyBorder="1" applyAlignment="1">
      <alignment horizontal="center" wrapText="1"/>
    </xf>
    <xf numFmtId="0" fontId="15" fillId="0" borderId="23" xfId="24" applyFont="1" applyBorder="1" applyAlignment="1"/>
    <xf numFmtId="0" fontId="15" fillId="0" borderId="9" xfId="24" applyFont="1" applyBorder="1" applyAlignment="1"/>
    <xf numFmtId="0" fontId="15" fillId="0" borderId="15" xfId="24" applyFont="1" applyBorder="1" applyAlignment="1">
      <alignment horizontal="center"/>
    </xf>
    <xf numFmtId="3" fontId="15" fillId="0" borderId="23" xfId="24" applyNumberFormat="1" applyFont="1" applyBorder="1" applyAlignment="1">
      <alignment horizontal="right" indent="2"/>
    </xf>
    <xf numFmtId="3" fontId="15" fillId="0" borderId="9" xfId="24" applyNumberFormat="1" applyFont="1" applyBorder="1" applyAlignment="1">
      <alignment horizontal="right" indent="2"/>
    </xf>
    <xf numFmtId="0" fontId="5" fillId="0" borderId="0" xfId="11"/>
    <xf numFmtId="0" fontId="14" fillId="0" borderId="9" xfId="11" applyNumberFormat="1" applyFont="1" applyBorder="1" applyAlignment="1" applyProtection="1">
      <protection locked="0"/>
    </xf>
    <xf numFmtId="0" fontId="15" fillId="0" borderId="19" xfId="11" applyFont="1" applyBorder="1" applyAlignment="1">
      <alignment horizontal="center"/>
    </xf>
    <xf numFmtId="0" fontId="14" fillId="0" borderId="16" xfId="11" applyNumberFormat="1" applyFont="1" applyBorder="1" applyAlignment="1" applyProtection="1">
      <alignment horizontal="left" indent="4"/>
      <protection locked="0"/>
    </xf>
    <xf numFmtId="199" fontId="14" fillId="0" borderId="16" xfId="11" applyNumberFormat="1" applyFont="1" applyBorder="1" applyAlignment="1">
      <alignment horizontal="right" indent="6"/>
    </xf>
    <xf numFmtId="199" fontId="14" fillId="0" borderId="17" xfId="11" applyNumberFormat="1" applyFont="1" applyBorder="1" applyAlignment="1">
      <alignment horizontal="right" indent="6"/>
    </xf>
    <xf numFmtId="199" fontId="14" fillId="0" borderId="21" xfId="11" applyNumberFormat="1" applyFont="1" applyBorder="1" applyAlignment="1">
      <alignment horizontal="right" indent="6"/>
    </xf>
    <xf numFmtId="0" fontId="15" fillId="0" borderId="22" xfId="11" applyNumberFormat="1" applyFont="1" applyBorder="1" applyAlignment="1" applyProtection="1">
      <alignment horizontal="left" indent="4"/>
      <protection locked="0"/>
    </xf>
    <xf numFmtId="199" fontId="15" fillId="0" borderId="22" xfId="11" applyNumberFormat="1" applyFont="1" applyBorder="1" applyAlignment="1" applyProtection="1">
      <alignment horizontal="right" indent="6"/>
      <protection locked="0"/>
    </xf>
    <xf numFmtId="199" fontId="15" fillId="0" borderId="0" xfId="11" applyNumberFormat="1" applyFont="1" applyBorder="1" applyAlignment="1" applyProtection="1">
      <alignment horizontal="right" indent="6"/>
      <protection locked="0"/>
    </xf>
    <xf numFmtId="199" fontId="15" fillId="0" borderId="18" xfId="11" applyNumberFormat="1" applyFont="1" applyBorder="1" applyAlignment="1" applyProtection="1">
      <alignment horizontal="right" indent="6"/>
      <protection locked="0"/>
    </xf>
    <xf numFmtId="199" fontId="15" fillId="0" borderId="22" xfId="11" applyNumberFormat="1" applyFont="1" applyBorder="1" applyAlignment="1">
      <alignment horizontal="right" indent="6"/>
    </xf>
    <xf numFmtId="199" fontId="15" fillId="0" borderId="0" xfId="11" applyNumberFormat="1" applyFont="1" applyBorder="1" applyAlignment="1">
      <alignment horizontal="right" indent="6"/>
    </xf>
    <xf numFmtId="199" fontId="15" fillId="0" borderId="18" xfId="11" applyNumberFormat="1" applyFont="1" applyBorder="1" applyAlignment="1">
      <alignment horizontal="right" indent="6"/>
    </xf>
    <xf numFmtId="0" fontId="5" fillId="0" borderId="0" xfId="11" applyBorder="1"/>
    <xf numFmtId="0" fontId="15" fillId="0" borderId="23" xfId="11" applyNumberFormat="1" applyFont="1" applyBorder="1" applyAlignment="1" applyProtection="1">
      <alignment horizontal="left"/>
      <protection locked="0"/>
    </xf>
    <xf numFmtId="199" fontId="15" fillId="0" borderId="23" xfId="11" applyNumberFormat="1" applyFont="1" applyBorder="1" applyAlignment="1">
      <alignment horizontal="right"/>
    </xf>
    <xf numFmtId="199" fontId="15" fillId="0" borderId="9" xfId="11" applyNumberFormat="1" applyFont="1" applyBorder="1" applyAlignment="1">
      <alignment horizontal="right"/>
    </xf>
    <xf numFmtId="199" fontId="15" fillId="0" borderId="20" xfId="11" applyNumberFormat="1" applyFont="1" applyBorder="1" applyAlignment="1">
      <alignment horizontal="right"/>
    </xf>
    <xf numFmtId="0" fontId="36" fillId="6" borderId="0" xfId="24" applyFont="1" applyFill="1"/>
    <xf numFmtId="0" fontId="44" fillId="6" borderId="0" xfId="24" applyFont="1" applyFill="1"/>
    <xf numFmtId="0" fontId="7" fillId="3" borderId="0" xfId="9" applyFont="1" applyFill="1" applyAlignment="1">
      <alignment vertical="top"/>
    </xf>
    <xf numFmtId="0" fontId="7" fillId="6" borderId="0" xfId="9" applyFont="1" applyFill="1" applyAlignment="1">
      <alignment vertical="top"/>
    </xf>
    <xf numFmtId="0" fontId="44" fillId="0" borderId="0" xfId="24" applyFont="1"/>
    <xf numFmtId="0" fontId="60" fillId="6" borderId="0" xfId="24" applyFill="1"/>
    <xf numFmtId="0" fontId="15" fillId="0" borderId="0" xfId="25" applyFont="1" applyAlignment="1"/>
    <xf numFmtId="0" fontId="15" fillId="0" borderId="0" xfId="25" applyFont="1" applyBorder="1" applyAlignment="1"/>
    <xf numFmtId="0" fontId="15" fillId="0" borderId="0" xfId="25" applyNumberFormat="1" applyFont="1" applyAlignment="1" applyProtection="1">
      <protection locked="0"/>
    </xf>
    <xf numFmtId="0" fontId="15" fillId="0" borderId="0" xfId="25" applyNumberFormat="1" applyFont="1" applyAlignment="1" applyProtection="1">
      <alignment horizontal="right"/>
      <protection locked="0"/>
    </xf>
    <xf numFmtId="0" fontId="15" fillId="0" borderId="0" xfId="25" applyFont="1" applyBorder="1" applyAlignment="1">
      <alignment horizontal="right"/>
    </xf>
    <xf numFmtId="0" fontId="15" fillId="0" borderId="0" xfId="25" applyFont="1" applyAlignment="1">
      <alignment horizontal="right"/>
    </xf>
    <xf numFmtId="0" fontId="13" fillId="0" borderId="0" xfId="20" applyFont="1"/>
    <xf numFmtId="0" fontId="15" fillId="0" borderId="0" xfId="20" applyFont="1" applyAlignment="1">
      <alignment horizontal="center"/>
    </xf>
    <xf numFmtId="0" fontId="15" fillId="0" borderId="0" xfId="20" applyNumberFormat="1" applyFont="1" applyAlignment="1" applyProtection="1">
      <protection locked="0"/>
    </xf>
    <xf numFmtId="0" fontId="15" fillId="0" borderId="0" xfId="20" applyNumberFormat="1" applyFont="1" applyBorder="1" applyAlignment="1" applyProtection="1">
      <protection locked="0"/>
    </xf>
    <xf numFmtId="0" fontId="37" fillId="0" borderId="0" xfId="20" applyFont="1"/>
    <xf numFmtId="0" fontId="37" fillId="0" borderId="0" xfId="20" applyFont="1" applyAlignment="1"/>
    <xf numFmtId="0" fontId="37" fillId="0" borderId="0" xfId="20" applyFont="1" applyBorder="1" applyAlignment="1"/>
    <xf numFmtId="0" fontId="13" fillId="0" borderId="0" xfId="20" applyFont="1" applyBorder="1"/>
    <xf numFmtId="0" fontId="13" fillId="0" borderId="30" xfId="20" applyNumberFormat="1" applyFont="1" applyFill="1" applyBorder="1" applyAlignment="1" applyProtection="1">
      <alignment horizontal="center" vertical="center"/>
      <protection locked="0"/>
    </xf>
    <xf numFmtId="0" fontId="13" fillId="0" borderId="31" xfId="20" applyNumberFormat="1" applyFont="1" applyFill="1" applyBorder="1" applyAlignment="1" applyProtection="1">
      <alignment horizontal="center" vertical="center"/>
      <protection locked="0"/>
    </xf>
    <xf numFmtId="0" fontId="13" fillId="0" borderId="32" xfId="20" applyNumberFormat="1" applyFont="1" applyFill="1" applyBorder="1" applyAlignment="1" applyProtection="1">
      <alignment horizontal="center" vertical="center"/>
      <protection locked="0"/>
    </xf>
    <xf numFmtId="0" fontId="13" fillId="0" borderId="29" xfId="20" applyNumberFormat="1" applyFont="1" applyFill="1" applyBorder="1" applyAlignment="1" applyProtection="1">
      <alignment horizontal="center" vertical="center"/>
      <protection locked="0"/>
    </xf>
    <xf numFmtId="0" fontId="13" fillId="0" borderId="35" xfId="20" applyNumberFormat="1" applyFont="1" applyFill="1" applyBorder="1" applyAlignment="1" applyProtection="1">
      <alignment horizontal="left"/>
      <protection locked="0"/>
    </xf>
    <xf numFmtId="202" fontId="13" fillId="0" borderId="0" xfId="20" applyNumberFormat="1" applyFont="1" applyFill="1" applyBorder="1" applyAlignment="1" applyProtection="1">
      <alignment horizontal="right"/>
      <protection locked="0"/>
    </xf>
    <xf numFmtId="202" fontId="13" fillId="0" borderId="0" xfId="20" applyNumberFormat="1" applyFont="1" applyBorder="1" applyAlignment="1">
      <alignment horizontal="right"/>
    </xf>
    <xf numFmtId="202" fontId="13" fillId="0" borderId="24" xfId="20" applyNumberFormat="1" applyFont="1" applyBorder="1" applyAlignment="1">
      <alignment horizontal="right"/>
    </xf>
    <xf numFmtId="0" fontId="13" fillId="0" borderId="27" xfId="20" applyNumberFormat="1" applyFont="1" applyFill="1" applyBorder="1" applyAlignment="1" applyProtection="1">
      <alignment horizontal="left"/>
      <protection locked="0"/>
    </xf>
    <xf numFmtId="0" fontId="13" fillId="0" borderId="28" xfId="20" applyNumberFormat="1" applyFont="1" applyFill="1" applyBorder="1" applyAlignment="1" applyProtection="1">
      <alignment horizontal="left"/>
      <protection locked="0"/>
    </xf>
    <xf numFmtId="202" fontId="13" fillId="0" borderId="25" xfId="20" applyNumberFormat="1" applyFont="1" applyFill="1" applyBorder="1" applyAlignment="1" applyProtection="1">
      <alignment horizontal="right"/>
      <protection locked="0"/>
    </xf>
    <xf numFmtId="202" fontId="13" fillId="0" borderId="25" xfId="20" applyNumberFormat="1" applyFont="1" applyBorder="1" applyAlignment="1">
      <alignment horizontal="right"/>
    </xf>
    <xf numFmtId="202" fontId="13" fillId="0" borderId="26" xfId="20" applyNumberFormat="1" applyFont="1" applyBorder="1" applyAlignment="1">
      <alignment horizontal="right"/>
    </xf>
    <xf numFmtId="0" fontId="37" fillId="0" borderId="0" xfId="20" applyFont="1" applyBorder="1"/>
    <xf numFmtId="196" fontId="13" fillId="0" borderId="0" xfId="20" applyNumberFormat="1" applyFont="1" applyFill="1" applyBorder="1" applyAlignment="1" applyProtection="1">
      <alignment horizontal="right"/>
      <protection locked="0"/>
    </xf>
    <xf numFmtId="196" fontId="13" fillId="0" borderId="0" xfId="20" applyNumberFormat="1" applyFont="1" applyBorder="1" applyAlignment="1">
      <alignment horizontal="right"/>
    </xf>
    <xf numFmtId="196" fontId="13" fillId="0" borderId="24" xfId="20" applyNumberFormat="1" applyFont="1" applyBorder="1" applyAlignment="1">
      <alignment horizontal="right"/>
    </xf>
    <xf numFmtId="196" fontId="13" fillId="0" borderId="25" xfId="20" applyNumberFormat="1" applyFont="1" applyFill="1" applyBorder="1" applyAlignment="1" applyProtection="1">
      <alignment horizontal="right"/>
      <protection locked="0"/>
    </xf>
    <xf numFmtId="196" fontId="13" fillId="0" borderId="25" xfId="20" applyNumberFormat="1" applyFont="1" applyBorder="1" applyAlignment="1">
      <alignment horizontal="right"/>
    </xf>
    <xf numFmtId="196" fontId="13" fillId="0" borderId="26" xfId="20" applyNumberFormat="1" applyFont="1" applyBorder="1" applyAlignment="1">
      <alignment horizontal="right"/>
    </xf>
    <xf numFmtId="0" fontId="13" fillId="0" borderId="0" xfId="20" applyFont="1" applyAlignment="1"/>
    <xf numFmtId="0" fontId="13" fillId="0" borderId="0" xfId="20" applyFont="1" applyBorder="1" applyAlignment="1"/>
    <xf numFmtId="0" fontId="15" fillId="0" borderId="0" xfId="11" applyFont="1" applyBorder="1" applyAlignment="1">
      <alignment horizontal="right"/>
    </xf>
    <xf numFmtId="0" fontId="13" fillId="0" borderId="0" xfId="11" applyFont="1"/>
    <xf numFmtId="0" fontId="13" fillId="0" borderId="0" xfId="11" applyFont="1" applyAlignment="1"/>
    <xf numFmtId="0" fontId="13" fillId="0" borderId="0" xfId="11" applyFont="1" applyAlignment="1">
      <alignment horizontal="right"/>
    </xf>
    <xf numFmtId="0" fontId="13" fillId="0" borderId="0" xfId="11" applyFont="1" applyBorder="1" applyAlignment="1">
      <alignment horizontal="right"/>
    </xf>
    <xf numFmtId="0" fontId="13" fillId="0" borderId="0" xfId="11" applyFont="1" applyBorder="1"/>
    <xf numFmtId="0" fontId="32" fillId="0" borderId="0" xfId="11" applyNumberFormat="1" applyFont="1" applyFill="1" applyBorder="1" applyAlignment="1" applyProtection="1">
      <alignment wrapText="1"/>
    </xf>
    <xf numFmtId="0" fontId="14" fillId="0" borderId="0" xfId="11" applyNumberFormat="1" applyFont="1" applyFill="1" applyBorder="1" applyAlignment="1" applyProtection="1">
      <alignment wrapText="1"/>
    </xf>
    <xf numFmtId="0" fontId="15" fillId="0" borderId="0" xfId="11" applyNumberFormat="1" applyFont="1" applyFill="1" applyBorder="1" applyAlignment="1" applyProtection="1">
      <alignment vertical="top"/>
    </xf>
    <xf numFmtId="0" fontId="15" fillId="0" borderId="10" xfId="11" applyNumberFormat="1" applyFont="1" applyBorder="1" applyAlignment="1" applyProtection="1">
      <alignment horizontal="center" vertical="center"/>
      <protection locked="0"/>
    </xf>
    <xf numFmtId="0" fontId="15" fillId="0" borderId="0" xfId="11" applyFont="1" applyAlignment="1">
      <alignment vertical="center"/>
    </xf>
    <xf numFmtId="185" fontId="14" fillId="0" borderId="14" xfId="11" applyNumberFormat="1" applyFont="1" applyBorder="1" applyAlignment="1" applyProtection="1">
      <alignment horizontal="left"/>
      <protection locked="0"/>
    </xf>
    <xf numFmtId="203" fontId="14" fillId="0" borderId="0" xfId="11" applyNumberFormat="1" applyFont="1" applyAlignment="1">
      <alignment horizontal="right"/>
    </xf>
    <xf numFmtId="203" fontId="14" fillId="0" borderId="0" xfId="11" applyNumberFormat="1" applyFont="1" applyBorder="1" applyAlignment="1">
      <alignment horizontal="right"/>
    </xf>
    <xf numFmtId="203" fontId="14" fillId="0" borderId="18" xfId="11" applyNumberFormat="1" applyFont="1" applyBorder="1" applyAlignment="1">
      <alignment horizontal="right"/>
    </xf>
    <xf numFmtId="185" fontId="15" fillId="0" borderId="14" xfId="11" applyNumberFormat="1" applyFont="1" applyBorder="1" applyAlignment="1" applyProtection="1">
      <protection locked="0"/>
    </xf>
    <xf numFmtId="203" fontId="15" fillId="0" borderId="0" xfId="11" applyNumberFormat="1" applyFont="1" applyFill="1" applyBorder="1" applyAlignment="1">
      <alignment horizontal="right"/>
    </xf>
    <xf numFmtId="203" fontId="15" fillId="0" borderId="0" xfId="11" applyNumberFormat="1" applyFont="1" applyFill="1" applyBorder="1" applyAlignment="1" applyProtection="1">
      <alignment horizontal="right"/>
      <protection locked="0"/>
    </xf>
    <xf numFmtId="203" fontId="15" fillId="0" borderId="0" xfId="11" applyNumberFormat="1" applyFont="1" applyBorder="1" applyAlignment="1" applyProtection="1">
      <alignment horizontal="right"/>
      <protection locked="0"/>
    </xf>
    <xf numFmtId="203" fontId="15" fillId="0" borderId="0" xfId="0" applyNumberFormat="1" applyFont="1" applyBorder="1" applyAlignment="1" applyProtection="1">
      <alignment horizontal="right"/>
      <protection locked="0"/>
    </xf>
    <xf numFmtId="203" fontId="15" fillId="0" borderId="18" xfId="11" applyNumberFormat="1" applyFont="1" applyBorder="1" applyAlignment="1" applyProtection="1">
      <alignment horizontal="right"/>
      <protection locked="0"/>
    </xf>
    <xf numFmtId="3" fontId="15" fillId="0" borderId="0" xfId="11" applyNumberFormat="1" applyFont="1" applyAlignment="1"/>
    <xf numFmtId="185" fontId="15" fillId="0" borderId="14" xfId="11" applyNumberFormat="1" applyFont="1" applyBorder="1" applyAlignment="1" applyProtection="1">
      <alignment horizontal="left"/>
      <protection locked="0"/>
    </xf>
    <xf numFmtId="203" fontId="15" fillId="0" borderId="0" xfId="11" applyNumberFormat="1" applyFont="1" applyBorder="1" applyAlignment="1">
      <alignment horizontal="right"/>
    </xf>
    <xf numFmtId="203" fontId="15" fillId="0" borderId="0" xfId="0" applyNumberFormat="1" applyFont="1" applyBorder="1" applyAlignment="1">
      <alignment horizontal="right"/>
    </xf>
    <xf numFmtId="203" fontId="15" fillId="0" borderId="18" xfId="11" applyNumberFormat="1" applyFont="1" applyBorder="1" applyAlignment="1">
      <alignment horizontal="right"/>
    </xf>
    <xf numFmtId="203" fontId="15" fillId="0" borderId="0" xfId="11" applyNumberFormat="1" applyFont="1" applyFill="1" applyAlignment="1" applyProtection="1">
      <alignment horizontal="right"/>
      <protection locked="0"/>
    </xf>
    <xf numFmtId="203" fontId="15" fillId="0" borderId="0" xfId="11" applyNumberFormat="1" applyFont="1" applyAlignment="1" applyProtection="1">
      <alignment horizontal="right"/>
      <protection locked="0"/>
    </xf>
    <xf numFmtId="185" fontId="68" fillId="0" borderId="14" xfId="11" applyNumberFormat="1" applyFont="1" applyBorder="1" applyAlignment="1" applyProtection="1">
      <alignment horizontal="left"/>
      <protection locked="0"/>
    </xf>
    <xf numFmtId="3" fontId="15" fillId="0" borderId="0" xfId="0" applyNumberFormat="1" applyFont="1" applyBorder="1" applyAlignment="1" applyProtection="1">
      <alignment horizontal="right"/>
      <protection locked="0"/>
    </xf>
    <xf numFmtId="3" fontId="70" fillId="0" borderId="0" xfId="11" applyNumberFormat="1" applyFont="1" applyAlignment="1"/>
    <xf numFmtId="0" fontId="70" fillId="0" borderId="0" xfId="11" applyFont="1" applyAlignment="1"/>
    <xf numFmtId="203" fontId="15" fillId="0" borderId="18" xfId="11" applyNumberFormat="1" applyFont="1" applyFill="1" applyBorder="1" applyAlignment="1" applyProtection="1">
      <alignment horizontal="right"/>
      <protection locked="0"/>
    </xf>
    <xf numFmtId="185" fontId="15" fillId="0" borderId="14" xfId="11" applyNumberFormat="1" applyFont="1" applyFill="1" applyBorder="1" applyAlignment="1" applyProtection="1">
      <alignment horizontal="left" indent="1"/>
      <protection locked="0"/>
    </xf>
    <xf numFmtId="3" fontId="14" fillId="0" borderId="0" xfId="11" applyNumberFormat="1" applyFont="1" applyAlignment="1"/>
    <xf numFmtId="185" fontId="14" fillId="0" borderId="15" xfId="11" applyNumberFormat="1" applyFont="1" applyBorder="1" applyAlignment="1" applyProtection="1">
      <alignment horizontal="left"/>
      <protection locked="0"/>
    </xf>
    <xf numFmtId="203" fontId="15" fillId="0" borderId="9" xfId="11" applyNumberFormat="1" applyFont="1" applyFill="1" applyBorder="1" applyAlignment="1" applyProtection="1">
      <alignment horizontal="right"/>
      <protection locked="0"/>
    </xf>
    <xf numFmtId="203" fontId="15" fillId="0" borderId="9" xfId="11" applyNumberFormat="1" applyFont="1" applyBorder="1" applyAlignment="1" applyProtection="1">
      <alignment horizontal="right"/>
      <protection locked="0"/>
    </xf>
    <xf numFmtId="203" fontId="15" fillId="0" borderId="9" xfId="0" applyNumberFormat="1" applyFont="1" applyBorder="1" applyAlignment="1" applyProtection="1">
      <alignment horizontal="right"/>
      <protection locked="0"/>
    </xf>
    <xf numFmtId="203" fontId="15" fillId="0" borderId="20" xfId="11" applyNumberFormat="1" applyFont="1" applyBorder="1" applyAlignment="1" applyProtection="1">
      <alignment horizontal="right"/>
      <protection locked="0"/>
    </xf>
    <xf numFmtId="49" fontId="15" fillId="0" borderId="0" xfId="11" applyNumberFormat="1" applyFont="1" applyAlignment="1">
      <alignment horizontal="left"/>
    </xf>
    <xf numFmtId="49" fontId="15" fillId="0" borderId="0" xfId="11" applyNumberFormat="1" applyFont="1" applyAlignment="1"/>
    <xf numFmtId="49" fontId="15" fillId="0" borderId="0" xfId="11" applyNumberFormat="1" applyFont="1" applyBorder="1" applyAlignment="1"/>
    <xf numFmtId="0" fontId="15" fillId="0" borderId="0" xfId="11" applyFont="1" applyBorder="1"/>
    <xf numFmtId="185" fontId="15" fillId="0" borderId="0" xfId="11" applyNumberFormat="1" applyFont="1"/>
    <xf numFmtId="0" fontId="15" fillId="0" borderId="0" xfId="11" applyFont="1"/>
    <xf numFmtId="203" fontId="15" fillId="0" borderId="0" xfId="11" applyNumberFormat="1" applyFont="1" applyBorder="1"/>
    <xf numFmtId="3" fontId="15" fillId="0" borderId="0" xfId="11" applyNumberFormat="1" applyFont="1" applyBorder="1" applyAlignment="1"/>
    <xf numFmtId="0" fontId="13" fillId="0" borderId="0" xfId="15" applyFont="1" applyAlignment="1"/>
    <xf numFmtId="0" fontId="16" fillId="0" borderId="31" xfId="15" applyNumberFormat="1" applyFont="1" applyFill="1" applyBorder="1" applyAlignment="1" applyProtection="1">
      <alignment horizontal="center" vertical="center"/>
      <protection locked="0"/>
    </xf>
    <xf numFmtId="0" fontId="13" fillId="0" borderId="35" xfId="15" applyNumberFormat="1" applyFont="1" applyFill="1" applyBorder="1" applyAlignment="1" applyProtection="1">
      <alignment horizontal="center"/>
      <protection locked="0"/>
    </xf>
    <xf numFmtId="204" fontId="16" fillId="0" borderId="39" xfId="15" applyNumberFormat="1" applyFont="1" applyFill="1" applyBorder="1" applyAlignment="1" applyProtection="1">
      <alignment horizontal="right" indent="1"/>
    </xf>
    <xf numFmtId="204" fontId="13" fillId="0" borderId="36" xfId="15" applyNumberFormat="1" applyFont="1" applyFill="1" applyBorder="1" applyAlignment="1" applyProtection="1">
      <alignment horizontal="right" indent="1"/>
    </xf>
    <xf numFmtId="204" fontId="13" fillId="0" borderId="37" xfId="15" applyNumberFormat="1" applyFont="1" applyFill="1" applyBorder="1" applyAlignment="1" applyProtection="1">
      <alignment horizontal="right"/>
    </xf>
    <xf numFmtId="204" fontId="13" fillId="0" borderId="0" xfId="15" applyNumberFormat="1" applyFont="1" applyFill="1"/>
    <xf numFmtId="204" fontId="13" fillId="0" borderId="0" xfId="15" applyNumberFormat="1" applyFont="1"/>
    <xf numFmtId="204" fontId="16" fillId="0" borderId="40" xfId="15" applyNumberFormat="1" applyFont="1" applyFill="1" applyBorder="1" applyAlignment="1" applyProtection="1">
      <alignment horizontal="right" indent="1"/>
    </xf>
    <xf numFmtId="204" fontId="13" fillId="0" borderId="0" xfId="15" applyNumberFormat="1" applyFont="1" applyFill="1" applyBorder="1" applyAlignment="1" applyProtection="1">
      <alignment horizontal="right" indent="1"/>
    </xf>
    <xf numFmtId="204" fontId="13" fillId="0" borderId="24" xfId="15" applyNumberFormat="1" applyFont="1" applyFill="1" applyBorder="1" applyAlignment="1" applyProtection="1">
      <alignment horizontal="right"/>
    </xf>
    <xf numFmtId="204" fontId="13" fillId="0" borderId="0" xfId="15" applyNumberFormat="1" applyFont="1" applyFill="1" applyBorder="1" applyAlignment="1" applyProtection="1">
      <alignment horizontal="right" indent="3"/>
    </xf>
    <xf numFmtId="204" fontId="13" fillId="0" borderId="24" xfId="15" applyNumberFormat="1" applyFont="1" applyFill="1" applyBorder="1" applyAlignment="1" applyProtection="1">
      <alignment horizontal="right" indent="2"/>
    </xf>
    <xf numFmtId="204" fontId="13" fillId="0" borderId="0" xfId="15" applyNumberFormat="1" applyFont="1" applyFill="1" applyBorder="1" applyAlignment="1" applyProtection="1">
      <alignment horizontal="right" indent="1"/>
      <protection locked="0"/>
    </xf>
    <xf numFmtId="204" fontId="13" fillId="0" borderId="24" xfId="15" applyNumberFormat="1" applyFont="1" applyFill="1" applyBorder="1" applyAlignment="1" applyProtection="1">
      <protection locked="0"/>
    </xf>
    <xf numFmtId="204" fontId="13" fillId="0" borderId="0" xfId="15" applyNumberFormat="1" applyFont="1" applyFill="1" applyBorder="1"/>
    <xf numFmtId="204" fontId="13" fillId="0" borderId="0" xfId="15" applyNumberFormat="1" applyFont="1" applyBorder="1"/>
    <xf numFmtId="204" fontId="16" fillId="0" borderId="38" xfId="15" applyNumberFormat="1" applyFont="1" applyFill="1" applyBorder="1" applyAlignment="1" applyProtection="1">
      <alignment horizontal="right" indent="1"/>
    </xf>
    <xf numFmtId="204" fontId="13" fillId="0" borderId="25" xfId="15" applyNumberFormat="1" applyFont="1" applyFill="1" applyBorder="1" applyAlignment="1" applyProtection="1">
      <alignment horizontal="right" indent="1"/>
      <protection locked="0"/>
    </xf>
    <xf numFmtId="204" fontId="13" fillId="0" borderId="26" xfId="15" applyNumberFormat="1" applyFont="1" applyFill="1" applyBorder="1" applyAlignment="1" applyProtection="1">
      <protection locked="0"/>
    </xf>
    <xf numFmtId="0" fontId="13" fillId="0" borderId="0" xfId="15" applyFont="1" applyBorder="1" applyAlignment="1"/>
    <xf numFmtId="0" fontId="13" fillId="0" borderId="0" xfId="15" applyFont="1" applyFill="1" applyBorder="1" applyAlignment="1"/>
    <xf numFmtId="0" fontId="13" fillId="0" borderId="25" xfId="15" applyNumberFormat="1" applyFont="1" applyFill="1" applyBorder="1" applyAlignment="1" applyProtection="1">
      <alignment horizontal="center" vertical="center"/>
      <protection locked="0"/>
    </xf>
    <xf numFmtId="0" fontId="13" fillId="0" borderId="26" xfId="15" applyNumberFormat="1" applyFont="1" applyFill="1" applyBorder="1" applyAlignment="1" applyProtection="1">
      <alignment horizontal="center" vertical="center"/>
      <protection locked="0"/>
    </xf>
    <xf numFmtId="205" fontId="16" fillId="0" borderId="39" xfId="15" applyNumberFormat="1" applyFont="1" applyFill="1" applyBorder="1" applyAlignment="1" applyProtection="1">
      <alignment horizontal="right" indent="2"/>
      <protection locked="0"/>
    </xf>
    <xf numFmtId="205" fontId="13" fillId="0" borderId="36" xfId="15" applyNumberFormat="1" applyFont="1" applyFill="1" applyBorder="1" applyAlignment="1" applyProtection="1">
      <alignment horizontal="right" indent="1"/>
    </xf>
    <xf numFmtId="205" fontId="13" fillId="0" borderId="37" xfId="15" applyNumberFormat="1" applyFont="1" applyFill="1" applyBorder="1" applyAlignment="1" applyProtection="1">
      <alignment horizontal="right" indent="1"/>
    </xf>
    <xf numFmtId="205" fontId="13" fillId="0" borderId="0" xfId="15" applyNumberFormat="1" applyFont="1"/>
    <xf numFmtId="205" fontId="16" fillId="0" borderId="40" xfId="15" applyNumberFormat="1" applyFont="1" applyFill="1" applyBorder="1" applyAlignment="1" applyProtection="1">
      <alignment horizontal="right" indent="2"/>
      <protection locked="0"/>
    </xf>
    <xf numFmtId="205" fontId="13" fillId="0" borderId="0" xfId="15" applyNumberFormat="1" applyFont="1" applyFill="1" applyBorder="1" applyAlignment="1" applyProtection="1">
      <alignment horizontal="right" indent="1"/>
      <protection locked="0"/>
    </xf>
    <xf numFmtId="205" fontId="13" fillId="0" borderId="24" xfId="15" applyNumberFormat="1" applyFont="1" applyFill="1" applyBorder="1" applyAlignment="1" applyProtection="1">
      <alignment horizontal="right" indent="1"/>
      <protection locked="0"/>
    </xf>
    <xf numFmtId="205" fontId="13" fillId="0" borderId="0" xfId="15" applyNumberFormat="1" applyFont="1" applyFill="1" applyBorder="1" applyAlignment="1" applyProtection="1">
      <alignment horizontal="right" indent="1"/>
    </xf>
    <xf numFmtId="205" fontId="13" fillId="0" borderId="24" xfId="15" applyNumberFormat="1" applyFont="1" applyFill="1" applyBorder="1" applyAlignment="1" applyProtection="1">
      <alignment horizontal="right" indent="1"/>
    </xf>
    <xf numFmtId="49" fontId="13" fillId="0" borderId="0" xfId="15" applyNumberFormat="1" applyFont="1" applyFill="1" applyBorder="1" applyAlignment="1" applyProtection="1">
      <alignment horizontal="right" indent="3"/>
      <protection locked="0"/>
    </xf>
    <xf numFmtId="49" fontId="13" fillId="0" borderId="24" xfId="15" applyNumberFormat="1" applyFont="1" applyFill="1" applyBorder="1" applyAlignment="1" applyProtection="1">
      <alignment horizontal="right" indent="3"/>
      <protection locked="0"/>
    </xf>
    <xf numFmtId="49" fontId="13" fillId="0" borderId="27" xfId="15" applyNumberFormat="1" applyFont="1" applyFill="1" applyBorder="1" applyAlignment="1" applyProtection="1">
      <alignment horizontal="center"/>
      <protection locked="0"/>
    </xf>
    <xf numFmtId="205" fontId="13" fillId="0" borderId="0" xfId="15" applyNumberFormat="1" applyFont="1" applyBorder="1"/>
    <xf numFmtId="205" fontId="16" fillId="0" borderId="38" xfId="15" applyNumberFormat="1" applyFont="1" applyFill="1" applyBorder="1" applyAlignment="1" applyProtection="1">
      <alignment horizontal="right" indent="2"/>
      <protection locked="0"/>
    </xf>
    <xf numFmtId="49" fontId="13" fillId="0" borderId="25" xfId="15" applyNumberFormat="1" applyFont="1" applyFill="1" applyBorder="1" applyAlignment="1" applyProtection="1">
      <alignment horizontal="right" indent="3"/>
      <protection locked="0"/>
    </xf>
    <xf numFmtId="205" fontId="13" fillId="0" borderId="25" xfId="15" applyNumberFormat="1" applyFont="1" applyFill="1" applyBorder="1" applyAlignment="1" applyProtection="1">
      <alignment horizontal="right" indent="1"/>
      <protection locked="0"/>
    </xf>
    <xf numFmtId="205" fontId="13" fillId="0" borderId="26" xfId="15" applyNumberFormat="1" applyFont="1" applyFill="1" applyBorder="1" applyAlignment="1" applyProtection="1">
      <alignment horizontal="right" indent="1"/>
      <protection locked="0"/>
    </xf>
    <xf numFmtId="3" fontId="13" fillId="0" borderId="0" xfId="15" applyNumberFormat="1" applyFont="1" applyFill="1"/>
    <xf numFmtId="0" fontId="13" fillId="0" borderId="0" xfId="15" applyFont="1" applyFill="1" applyAlignment="1">
      <alignment horizontal="left"/>
    </xf>
    <xf numFmtId="49" fontId="15" fillId="0" borderId="0" xfId="11" applyNumberFormat="1" applyFont="1" applyFill="1"/>
    <xf numFmtId="185" fontId="32" fillId="0" borderId="0" xfId="15" applyNumberFormat="1" applyFont="1" applyFill="1" applyBorder="1" applyAlignment="1" applyProtection="1">
      <alignment horizontal="left"/>
      <protection locked="0"/>
    </xf>
    <xf numFmtId="185" fontId="13" fillId="0" borderId="10" xfId="15" applyNumberFormat="1" applyFont="1" applyFill="1" applyBorder="1" applyAlignment="1" applyProtection="1">
      <alignment horizontal="left" vertical="center" indent="1"/>
      <protection locked="0"/>
    </xf>
    <xf numFmtId="0" fontId="15" fillId="0" borderId="11" xfId="15" applyNumberFormat="1" applyFont="1" applyBorder="1" applyAlignment="1" applyProtection="1">
      <alignment horizontal="center" vertical="center"/>
      <protection locked="0"/>
    </xf>
    <xf numFmtId="185" fontId="13" fillId="0" borderId="14" xfId="15" applyNumberFormat="1" applyFont="1" applyFill="1" applyBorder="1" applyAlignment="1" applyProtection="1">
      <protection locked="0"/>
    </xf>
    <xf numFmtId="199" fontId="13" fillId="0" borderId="0" xfId="15" applyNumberFormat="1" applyFont="1" applyAlignment="1"/>
    <xf numFmtId="199" fontId="13" fillId="0" borderId="0" xfId="15" applyNumberFormat="1" applyFont="1" applyFill="1" applyAlignment="1"/>
    <xf numFmtId="199" fontId="13" fillId="0" borderId="0" xfId="15" applyNumberFormat="1" applyFont="1" applyBorder="1" applyAlignment="1"/>
    <xf numFmtId="199" fontId="13" fillId="0" borderId="17" xfId="15" applyNumberFormat="1" applyFont="1" applyBorder="1" applyAlignment="1"/>
    <xf numFmtId="199" fontId="13" fillId="0" borderId="17" xfId="15" applyNumberFormat="1" applyFont="1" applyBorder="1" applyAlignment="1">
      <alignment horizontal="right"/>
    </xf>
    <xf numFmtId="199" fontId="13" fillId="0" borderId="21" xfId="15" applyNumberFormat="1" applyFont="1" applyBorder="1" applyAlignment="1">
      <alignment horizontal="right"/>
    </xf>
    <xf numFmtId="199" fontId="13" fillId="0" borderId="0" xfId="15" applyNumberFormat="1" applyFont="1"/>
    <xf numFmtId="199" fontId="13" fillId="0" borderId="18" xfId="15" applyNumberFormat="1" applyFont="1" applyBorder="1" applyAlignment="1"/>
    <xf numFmtId="199" fontId="13" fillId="0" borderId="0" xfId="15" applyNumberFormat="1" applyFont="1" applyBorder="1" applyAlignment="1">
      <alignment horizontal="right"/>
    </xf>
    <xf numFmtId="185" fontId="16" fillId="0" borderId="10" xfId="15" applyNumberFormat="1" applyFont="1" applyFill="1" applyBorder="1" applyAlignment="1" applyProtection="1">
      <alignment vertical="center"/>
      <protection locked="0"/>
    </xf>
    <xf numFmtId="199" fontId="13" fillId="0" borderId="19" xfId="15" applyNumberFormat="1" applyFont="1" applyBorder="1" applyAlignment="1">
      <alignment vertical="center"/>
    </xf>
    <xf numFmtId="199" fontId="13" fillId="0" borderId="11" xfId="15" applyNumberFormat="1" applyFont="1" applyBorder="1" applyAlignment="1">
      <alignment vertical="center"/>
    </xf>
    <xf numFmtId="199" fontId="13" fillId="0" borderId="11" xfId="15" applyNumberFormat="1" applyFont="1" applyFill="1" applyBorder="1" applyAlignment="1">
      <alignment vertical="center"/>
    </xf>
    <xf numFmtId="199" fontId="13" fillId="0" borderId="12" xfId="15" applyNumberFormat="1" applyFont="1" applyBorder="1" applyAlignment="1">
      <alignment vertical="center"/>
    </xf>
    <xf numFmtId="0" fontId="13" fillId="0" borderId="0" xfId="15" applyFont="1" applyAlignment="1">
      <alignment vertical="center"/>
    </xf>
    <xf numFmtId="185" fontId="13" fillId="0" borderId="0" xfId="15" applyNumberFormat="1" applyFont="1" applyFill="1" applyBorder="1" applyAlignment="1" applyProtection="1">
      <alignment horizontal="left"/>
      <protection locked="0"/>
    </xf>
    <xf numFmtId="199" fontId="13" fillId="0" borderId="0" xfId="15" applyNumberFormat="1" applyFont="1" applyBorder="1"/>
    <xf numFmtId="0" fontId="13" fillId="0" borderId="31" xfId="15" applyNumberFormat="1" applyFont="1" applyFill="1" applyBorder="1" applyAlignment="1" applyProtection="1">
      <alignment horizontal="center" vertical="center"/>
      <protection locked="0"/>
    </xf>
    <xf numFmtId="0" fontId="15" fillId="0" borderId="32" xfId="15" applyNumberFormat="1" applyFont="1" applyBorder="1" applyAlignment="1" applyProtection="1">
      <alignment horizontal="center" vertical="center"/>
      <protection locked="0"/>
    </xf>
    <xf numFmtId="0" fontId="13" fillId="0" borderId="32" xfId="0" applyNumberFormat="1" applyFont="1" applyFill="1" applyBorder="1" applyAlignment="1" applyProtection="1">
      <alignment horizontal="center" vertical="center"/>
      <protection locked="0"/>
    </xf>
    <xf numFmtId="3" fontId="13" fillId="0" borderId="0" xfId="15" applyNumberFormat="1" applyFont="1" applyFill="1" applyBorder="1" applyAlignment="1" applyProtection="1"/>
    <xf numFmtId="206" fontId="13" fillId="0" borderId="0" xfId="15" applyNumberFormat="1" applyFont="1" applyFill="1" applyAlignment="1"/>
    <xf numFmtId="3" fontId="13" fillId="0" borderId="36" xfId="15" applyNumberFormat="1" applyFont="1" applyFill="1" applyBorder="1" applyAlignment="1" applyProtection="1"/>
    <xf numFmtId="3" fontId="13" fillId="0" borderId="37" xfId="15" applyNumberFormat="1" applyFont="1" applyFill="1" applyBorder="1" applyAlignment="1" applyProtection="1"/>
    <xf numFmtId="3" fontId="13" fillId="0" borderId="24" xfId="15" applyNumberFormat="1" applyFont="1" applyFill="1" applyBorder="1" applyAlignment="1" applyProtection="1">
      <protection locked="0"/>
    </xf>
    <xf numFmtId="3" fontId="13" fillId="0" borderId="24" xfId="15" applyNumberFormat="1" applyFont="1" applyFill="1" applyBorder="1" applyAlignment="1" applyProtection="1"/>
    <xf numFmtId="3" fontId="16" fillId="0" borderId="38" xfId="15" applyNumberFormat="1" applyFont="1" applyFill="1" applyBorder="1" applyAlignment="1" applyProtection="1"/>
    <xf numFmtId="3" fontId="16" fillId="0" borderId="25" xfId="15" applyNumberFormat="1" applyFont="1" applyFill="1" applyBorder="1" applyAlignment="1" applyProtection="1"/>
    <xf numFmtId="206" fontId="16" fillId="0" borderId="25" xfId="15" applyNumberFormat="1" applyFont="1" applyFill="1" applyBorder="1" applyAlignment="1"/>
    <xf numFmtId="3" fontId="16" fillId="0" borderId="26" xfId="15" applyNumberFormat="1" applyFont="1" applyFill="1" applyBorder="1" applyAlignment="1" applyProtection="1"/>
    <xf numFmtId="196" fontId="13" fillId="0" borderId="0" xfId="15" applyNumberFormat="1" applyFont="1" applyFill="1"/>
    <xf numFmtId="3" fontId="47" fillId="0" borderId="0" xfId="11" applyNumberFormat="1" applyFont="1"/>
    <xf numFmtId="3" fontId="15" fillId="0" borderId="0" xfId="11" applyNumberFormat="1" applyFont="1"/>
    <xf numFmtId="3" fontId="15" fillId="0" borderId="0" xfId="11" applyNumberFormat="1" applyFont="1" applyAlignment="1">
      <alignment horizontal="right"/>
    </xf>
    <xf numFmtId="0" fontId="32" fillId="0" borderId="0" xfId="11" applyFont="1"/>
    <xf numFmtId="3" fontId="32" fillId="0" borderId="0" xfId="11" applyNumberFormat="1" applyFont="1" applyBorder="1"/>
    <xf numFmtId="166" fontId="32" fillId="0" borderId="0" xfId="11" applyNumberFormat="1" applyFont="1" applyAlignment="1">
      <alignment horizontal="left" vertical="top" wrapText="1"/>
    </xf>
    <xf numFmtId="3" fontId="37" fillId="0" borderId="0" xfId="11" applyNumberFormat="1" applyFont="1" applyBorder="1"/>
    <xf numFmtId="3" fontId="14" fillId="0" borderId="0" xfId="11" applyNumberFormat="1" applyFont="1" applyBorder="1"/>
    <xf numFmtId="0" fontId="14" fillId="0" borderId="0" xfId="11" applyFont="1"/>
    <xf numFmtId="166" fontId="14" fillId="0" borderId="0" xfId="11" applyNumberFormat="1" applyFont="1" applyAlignment="1">
      <alignment horizontal="left" vertical="top" wrapText="1"/>
    </xf>
    <xf numFmtId="3" fontId="47" fillId="0" borderId="0" xfId="11" applyNumberFormat="1" applyFont="1" applyBorder="1"/>
    <xf numFmtId="0" fontId="15" fillId="0" borderId="0" xfId="11" applyNumberFormat="1" applyFont="1" applyFill="1" applyBorder="1" applyAlignment="1" applyProtection="1">
      <alignment horizontal="right"/>
    </xf>
    <xf numFmtId="49" fontId="47" fillId="0" borderId="0" xfId="11" applyNumberFormat="1" applyFont="1"/>
    <xf numFmtId="3" fontId="15" fillId="0" borderId="9" xfId="11" applyNumberFormat="1" applyFont="1" applyBorder="1" applyAlignment="1">
      <alignment horizontal="center" vertical="center" wrapText="1"/>
    </xf>
    <xf numFmtId="3" fontId="14" fillId="0" borderId="14" xfId="11" applyNumberFormat="1" applyFont="1" applyBorder="1" applyAlignment="1" applyProtection="1">
      <alignment horizontal="left"/>
      <protection locked="0"/>
    </xf>
    <xf numFmtId="3" fontId="16" fillId="0" borderId="0" xfId="2" applyNumberFormat="1" applyFont="1" applyFill="1" applyBorder="1" applyAlignment="1">
      <alignment horizontal="right" wrapText="1" indent="1"/>
    </xf>
    <xf numFmtId="166" fontId="14" fillId="0" borderId="0" xfId="11" applyNumberFormat="1" applyFont="1" applyFill="1" applyBorder="1" applyAlignment="1">
      <alignment horizontal="right" indent="3"/>
    </xf>
    <xf numFmtId="166" fontId="14" fillId="0" borderId="18" xfId="11" applyNumberFormat="1" applyFont="1" applyFill="1" applyBorder="1" applyAlignment="1">
      <alignment horizontal="right" indent="3"/>
    </xf>
    <xf numFmtId="207" fontId="47" fillId="0" borderId="0" xfId="26" applyNumberFormat="1" applyFont="1"/>
    <xf numFmtId="3" fontId="70" fillId="0" borderId="14" xfId="11" applyNumberFormat="1" applyFont="1" applyBorder="1" applyAlignment="1" applyProtection="1">
      <alignment horizontal="left"/>
      <protection locked="0"/>
    </xf>
    <xf numFmtId="3" fontId="22" fillId="0" borderId="0" xfId="2" applyNumberFormat="1" applyFont="1" applyFill="1" applyBorder="1" applyAlignment="1">
      <alignment horizontal="right" wrapText="1" indent="1"/>
    </xf>
    <xf numFmtId="166" fontId="70" fillId="0" borderId="0" xfId="11" applyNumberFormat="1" applyFont="1" applyFill="1" applyBorder="1" applyAlignment="1">
      <alignment horizontal="right" indent="3"/>
    </xf>
    <xf numFmtId="166" fontId="70" fillId="0" borderId="18" xfId="11" applyNumberFormat="1" applyFont="1" applyFill="1" applyBorder="1" applyAlignment="1">
      <alignment horizontal="right" indent="3"/>
    </xf>
    <xf numFmtId="3" fontId="15" fillId="0" borderId="14" xfId="11" applyNumberFormat="1" applyFont="1" applyBorder="1" applyAlignment="1" applyProtection="1">
      <alignment horizontal="left"/>
      <protection locked="0"/>
    </xf>
    <xf numFmtId="3" fontId="13" fillId="0" borderId="0" xfId="2" applyNumberFormat="1" applyFont="1" applyFill="1" applyBorder="1" applyAlignment="1">
      <alignment horizontal="right" wrapText="1" indent="1"/>
    </xf>
    <xf numFmtId="166" fontId="15" fillId="0" borderId="0" xfId="11" applyNumberFormat="1" applyFont="1" applyFill="1" applyBorder="1" applyAlignment="1">
      <alignment horizontal="right" indent="3"/>
    </xf>
    <xf numFmtId="166" fontId="15" fillId="0" borderId="18" xfId="11" applyNumberFormat="1" applyFont="1" applyFill="1" applyBorder="1" applyAlignment="1">
      <alignment horizontal="right" indent="3"/>
    </xf>
    <xf numFmtId="3" fontId="15" fillId="0" borderId="14" xfId="11" applyNumberFormat="1" applyFont="1" applyBorder="1" applyAlignment="1" applyProtection="1">
      <protection locked="0"/>
    </xf>
    <xf numFmtId="3" fontId="15" fillId="0" borderId="0" xfId="2" applyNumberFormat="1" applyFont="1" applyFill="1" applyBorder="1" applyAlignment="1" applyProtection="1">
      <alignment horizontal="right" indent="1"/>
      <protection locked="0"/>
    </xf>
    <xf numFmtId="3" fontId="15" fillId="0" borderId="14" xfId="27" applyNumberFormat="1" applyFont="1" applyBorder="1" applyAlignment="1">
      <alignment horizontal="left"/>
    </xf>
    <xf numFmtId="3" fontId="14" fillId="0" borderId="14" xfId="27" applyNumberFormat="1" applyFont="1" applyBorder="1" applyAlignment="1">
      <alignment horizontal="left"/>
    </xf>
    <xf numFmtId="3" fontId="14" fillId="0" borderId="14" xfId="11" applyNumberFormat="1" applyFont="1" applyBorder="1"/>
    <xf numFmtId="3" fontId="15" fillId="0" borderId="14" xfId="11" applyNumberFormat="1" applyFont="1" applyBorder="1"/>
    <xf numFmtId="3" fontId="14" fillId="0" borderId="15" xfId="11" applyNumberFormat="1" applyFont="1" applyBorder="1"/>
    <xf numFmtId="3" fontId="16" fillId="0" borderId="9" xfId="2" applyNumberFormat="1" applyFont="1" applyFill="1" applyBorder="1" applyAlignment="1">
      <alignment horizontal="right" wrapText="1" indent="1"/>
    </xf>
    <xf numFmtId="166" fontId="14" fillId="0" borderId="9" xfId="11" applyNumberFormat="1" applyFont="1" applyFill="1" applyBorder="1" applyAlignment="1">
      <alignment horizontal="right" indent="3"/>
    </xf>
    <xf numFmtId="166" fontId="14" fillId="0" borderId="20" xfId="11" applyNumberFormat="1" applyFont="1" applyFill="1" applyBorder="1" applyAlignment="1">
      <alignment horizontal="right" indent="3"/>
    </xf>
    <xf numFmtId="3" fontId="15" fillId="0" borderId="0" xfId="11" applyNumberFormat="1" applyFont="1" applyBorder="1"/>
    <xf numFmtId="3" fontId="15" fillId="0" borderId="0" xfId="11" applyNumberFormat="1" applyFont="1" applyBorder="1" applyAlignment="1">
      <alignment horizontal="right" indent="1"/>
    </xf>
    <xf numFmtId="166" fontId="15" fillId="0" borderId="0" xfId="11" applyNumberFormat="1" applyFont="1"/>
    <xf numFmtId="3" fontId="15" fillId="0" borderId="0" xfId="11" applyNumberFormat="1" applyFont="1" applyAlignment="1">
      <alignment horizontal="right" indent="1"/>
    </xf>
    <xf numFmtId="166" fontId="15" fillId="0" borderId="0" xfId="11" applyNumberFormat="1" applyFont="1" applyAlignment="1"/>
    <xf numFmtId="3" fontId="15" fillId="0" borderId="0" xfId="11" applyNumberFormat="1" applyFont="1" applyFill="1"/>
    <xf numFmtId="3" fontId="15" fillId="0" borderId="0" xfId="11" applyNumberFormat="1" applyFont="1" applyFill="1" applyAlignment="1">
      <alignment horizontal="right"/>
    </xf>
    <xf numFmtId="3" fontId="15" fillId="0" borderId="0" xfId="11" applyNumberFormat="1" applyFont="1" applyFill="1" applyAlignment="1"/>
    <xf numFmtId="0" fontId="32" fillId="0" borderId="0" xfId="11" applyFont="1" applyFill="1"/>
    <xf numFmtId="166" fontId="32" fillId="0" borderId="0" xfId="11" applyNumberFormat="1" applyFont="1" applyFill="1" applyAlignment="1">
      <alignment horizontal="left" vertical="top" wrapText="1"/>
    </xf>
    <xf numFmtId="3" fontId="14" fillId="0" borderId="0" xfId="11" applyNumberFormat="1" applyFont="1" applyFill="1" applyBorder="1"/>
    <xf numFmtId="0" fontId="14" fillId="0" borderId="0" xfId="11" applyFont="1" applyFill="1"/>
    <xf numFmtId="166" fontId="14" fillId="0" borderId="0" xfId="11" applyNumberFormat="1" applyFont="1" applyFill="1" applyAlignment="1">
      <alignment horizontal="left" vertical="top" wrapText="1"/>
    </xf>
    <xf numFmtId="0" fontId="15" fillId="0" borderId="0" xfId="11" applyFont="1" applyFill="1"/>
    <xf numFmtId="49" fontId="15" fillId="0" borderId="0" xfId="11" applyNumberFormat="1" applyFont="1"/>
    <xf numFmtId="3" fontId="15" fillId="0" borderId="23" xfId="11" applyNumberFormat="1" applyFont="1" applyBorder="1" applyAlignment="1">
      <alignment horizontal="center" vertical="center" wrapText="1"/>
    </xf>
    <xf numFmtId="3" fontId="16" fillId="0" borderId="22" xfId="2" applyNumberFormat="1" applyFont="1" applyFill="1" applyBorder="1" applyAlignment="1">
      <alignment horizontal="right" wrapText="1" indent="1"/>
    </xf>
    <xf numFmtId="166" fontId="14" fillId="0" borderId="0" xfId="11" applyNumberFormat="1" applyFont="1" applyFill="1" applyBorder="1" applyAlignment="1">
      <alignment horizontal="right" indent="2"/>
    </xf>
    <xf numFmtId="166" fontId="14" fillId="0" borderId="18" xfId="11" applyNumberFormat="1" applyFont="1" applyFill="1" applyBorder="1" applyAlignment="1">
      <alignment horizontal="right" indent="2"/>
    </xf>
    <xf numFmtId="3" fontId="14" fillId="0" borderId="0" xfId="11" applyNumberFormat="1" applyFont="1"/>
    <xf numFmtId="3" fontId="22" fillId="0" borderId="22" xfId="2" applyNumberFormat="1" applyFont="1" applyFill="1" applyBorder="1" applyAlignment="1">
      <alignment horizontal="right" wrapText="1" indent="1"/>
    </xf>
    <xf numFmtId="166" fontId="70" fillId="0" borderId="0" xfId="11" applyNumberFormat="1" applyFont="1" applyFill="1" applyBorder="1" applyAlignment="1">
      <alignment horizontal="right" indent="2"/>
    </xf>
    <xf numFmtId="166" fontId="70" fillId="0" borderId="18" xfId="11" applyNumberFormat="1" applyFont="1" applyFill="1" applyBorder="1" applyAlignment="1">
      <alignment horizontal="right" indent="2"/>
    </xf>
    <xf numFmtId="3" fontId="70" fillId="0" borderId="0" xfId="11" applyNumberFormat="1" applyFont="1"/>
    <xf numFmtId="3" fontId="13" fillId="0" borderId="22" xfId="2" applyNumberFormat="1" applyFont="1" applyFill="1" applyBorder="1" applyAlignment="1">
      <alignment horizontal="right" wrapText="1" indent="1"/>
    </xf>
    <xf numFmtId="166" fontId="15" fillId="0" borderId="0" xfId="11" applyNumberFormat="1" applyFont="1" applyFill="1" applyBorder="1" applyAlignment="1">
      <alignment horizontal="right" indent="2"/>
    </xf>
    <xf numFmtId="166" fontId="15" fillId="0" borderId="18" xfId="11" applyNumberFormat="1" applyFont="1" applyFill="1" applyBorder="1" applyAlignment="1">
      <alignment horizontal="right" indent="2"/>
    </xf>
    <xf numFmtId="3" fontId="15" fillId="0" borderId="22" xfId="2" applyNumberFormat="1" applyFont="1" applyFill="1" applyBorder="1" applyAlignment="1" applyProtection="1">
      <alignment horizontal="right" indent="1"/>
      <protection locked="0"/>
    </xf>
    <xf numFmtId="3" fontId="15" fillId="0" borderId="14" xfId="27" applyNumberFormat="1" applyFont="1" applyBorder="1" applyAlignment="1" applyProtection="1">
      <alignment horizontal="left"/>
      <protection locked="0"/>
    </xf>
    <xf numFmtId="3" fontId="14" fillId="0" borderId="15" xfId="11" applyNumberFormat="1" applyFont="1" applyBorder="1" applyAlignment="1" applyProtection="1">
      <alignment horizontal="left"/>
      <protection locked="0"/>
    </xf>
    <xf numFmtId="3" fontId="16" fillId="0" borderId="23" xfId="2" applyNumberFormat="1" applyFont="1" applyFill="1" applyBorder="1" applyAlignment="1">
      <alignment horizontal="right" wrapText="1" indent="1"/>
    </xf>
    <xf numFmtId="166" fontId="14" fillId="0" borderId="9" xfId="11" applyNumberFormat="1" applyFont="1" applyFill="1" applyBorder="1" applyAlignment="1">
      <alignment horizontal="right" indent="2"/>
    </xf>
    <xf numFmtId="166" fontId="14" fillId="0" borderId="20" xfId="11" applyNumberFormat="1" applyFont="1" applyFill="1" applyBorder="1" applyAlignment="1">
      <alignment horizontal="right" indent="2"/>
    </xf>
    <xf numFmtId="166" fontId="15" fillId="0" borderId="0" xfId="11" applyNumberFormat="1" applyFont="1" applyBorder="1" applyAlignment="1">
      <alignment horizontal="right" indent="1"/>
    </xf>
    <xf numFmtId="166" fontId="15" fillId="0" borderId="0" xfId="11" applyNumberFormat="1" applyFont="1" applyFill="1"/>
    <xf numFmtId="165" fontId="14" fillId="0" borderId="0" xfId="11" applyNumberFormat="1" applyFont="1"/>
    <xf numFmtId="0" fontId="4" fillId="0" borderId="0" xfId="14" applyFill="1" applyAlignment="1">
      <alignment wrapText="1"/>
    </xf>
    <xf numFmtId="166" fontId="15" fillId="0" borderId="0" xfId="11" applyNumberFormat="1" applyFont="1" applyFill="1" applyAlignment="1"/>
    <xf numFmtId="3" fontId="47" fillId="0" borderId="0" xfId="11" applyNumberFormat="1" applyFont="1" applyFill="1"/>
    <xf numFmtId="165" fontId="47" fillId="0" borderId="0" xfId="11" applyNumberFormat="1" applyFont="1"/>
    <xf numFmtId="3" fontId="32" fillId="0" borderId="0" xfId="11" applyNumberFormat="1" applyFont="1" applyFill="1" applyBorder="1"/>
    <xf numFmtId="166" fontId="14" fillId="0" borderId="0" xfId="11" applyNumberFormat="1" applyFont="1"/>
    <xf numFmtId="3" fontId="15" fillId="0" borderId="14" xfId="28" applyNumberFormat="1" applyFont="1" applyBorder="1" applyAlignment="1" applyProtection="1">
      <alignment horizontal="left"/>
      <protection locked="0"/>
    </xf>
    <xf numFmtId="208" fontId="72" fillId="3" borderId="0" xfId="2" applyNumberFormat="1" applyFont="1" applyFill="1" applyBorder="1" applyAlignment="1">
      <alignment horizontal="right" wrapText="1"/>
    </xf>
    <xf numFmtId="208" fontId="73" fillId="3" borderId="0" xfId="2" applyNumberFormat="1" applyFont="1" applyFill="1" applyBorder="1" applyAlignment="1">
      <alignment horizontal="right" wrapText="1"/>
    </xf>
    <xf numFmtId="208" fontId="72" fillId="0" borderId="0" xfId="2" applyNumberFormat="1" applyFont="1" applyFill="1" applyBorder="1" applyAlignment="1">
      <alignment horizontal="right" wrapText="1"/>
    </xf>
    <xf numFmtId="208" fontId="73" fillId="0" borderId="0" xfId="2" applyNumberFormat="1" applyFont="1" applyFill="1" applyBorder="1" applyAlignment="1">
      <alignment horizontal="right" wrapText="1"/>
    </xf>
    <xf numFmtId="166" fontId="14" fillId="0" borderId="0" xfId="11" applyNumberFormat="1" applyFont="1" applyBorder="1" applyAlignment="1">
      <alignment horizontal="right" indent="2"/>
    </xf>
    <xf numFmtId="166" fontId="14" fillId="0" borderId="18" xfId="11" applyNumberFormat="1" applyFont="1" applyBorder="1" applyAlignment="1">
      <alignment horizontal="right" indent="2"/>
    </xf>
    <xf numFmtId="166" fontId="15" fillId="0" borderId="0" xfId="11" applyNumberFormat="1" applyFont="1" applyBorder="1" applyAlignment="1">
      <alignment horizontal="right" indent="2"/>
    </xf>
    <xf numFmtId="166" fontId="15" fillId="0" borderId="18" xfId="11" applyNumberFormat="1" applyFont="1" applyBorder="1" applyAlignment="1">
      <alignment horizontal="right" indent="2"/>
    </xf>
    <xf numFmtId="166" fontId="14" fillId="0" borderId="9" xfId="11" applyNumberFormat="1" applyFont="1" applyBorder="1" applyAlignment="1">
      <alignment horizontal="right" indent="2"/>
    </xf>
    <xf numFmtId="166" fontId="14" fillId="0" borderId="20" xfId="11" applyNumberFormat="1" applyFont="1" applyBorder="1" applyAlignment="1">
      <alignment horizontal="right" indent="2"/>
    </xf>
    <xf numFmtId="0" fontId="47" fillId="0" borderId="0" xfId="8" applyFont="1"/>
    <xf numFmtId="0" fontId="47" fillId="0" borderId="0" xfId="8" applyFont="1" applyBorder="1"/>
    <xf numFmtId="3" fontId="15" fillId="0" borderId="0" xfId="8" applyNumberFormat="1" applyFont="1"/>
    <xf numFmtId="3" fontId="15" fillId="0" borderId="0" xfId="8" applyNumberFormat="1" applyFont="1" applyAlignment="1">
      <alignment horizontal="right"/>
    </xf>
    <xf numFmtId="3" fontId="15" fillId="0" borderId="0" xfId="8" applyNumberFormat="1" applyFont="1" applyBorder="1" applyAlignment="1">
      <alignment horizontal="right"/>
    </xf>
    <xf numFmtId="3" fontId="15" fillId="0" borderId="0" xfId="8" applyNumberFormat="1" applyFont="1" applyBorder="1"/>
    <xf numFmtId="0" fontId="33" fillId="0" borderId="0" xfId="29" applyFont="1" applyAlignment="1">
      <alignment horizontal="left"/>
    </xf>
    <xf numFmtId="0" fontId="38" fillId="0" borderId="0" xfId="8" applyFont="1"/>
    <xf numFmtId="166" fontId="33" fillId="0" borderId="0" xfId="29" applyNumberFormat="1" applyFont="1" applyAlignment="1">
      <alignment horizontal="left" vertical="top" wrapText="1"/>
    </xf>
    <xf numFmtId="166" fontId="48" fillId="0" borderId="0" xfId="29" applyNumberFormat="1" applyFont="1" applyAlignment="1">
      <alignment horizontal="left" vertical="top" wrapText="1"/>
    </xf>
    <xf numFmtId="166" fontId="33" fillId="0" borderId="0" xfId="29" applyNumberFormat="1" applyFont="1" applyBorder="1" applyAlignment="1">
      <alignment horizontal="left" vertical="top" wrapText="1"/>
    </xf>
    <xf numFmtId="0" fontId="38" fillId="0" borderId="0" xfId="8" applyFont="1" applyBorder="1"/>
    <xf numFmtId="0" fontId="48" fillId="0" borderId="0" xfId="29" applyNumberFormat="1" applyFont="1" applyFill="1" applyBorder="1" applyAlignment="1" applyProtection="1">
      <alignment horizontal="right"/>
    </xf>
    <xf numFmtId="3" fontId="47" fillId="0" borderId="0" xfId="29" applyNumberFormat="1" applyFont="1"/>
    <xf numFmtId="0" fontId="47" fillId="0" borderId="0" xfId="29" applyFont="1"/>
    <xf numFmtId="0" fontId="47" fillId="0" borderId="0" xfId="29" applyFont="1" applyBorder="1"/>
    <xf numFmtId="3" fontId="47" fillId="0" borderId="0" xfId="29" applyNumberFormat="1" applyFont="1" applyBorder="1"/>
    <xf numFmtId="3" fontId="47" fillId="0" borderId="9" xfId="29" applyNumberFormat="1" applyFont="1" applyFill="1" applyBorder="1" applyAlignment="1">
      <alignment horizontal="center" vertical="center" wrapText="1"/>
    </xf>
    <xf numFmtId="3" fontId="47" fillId="0" borderId="20" xfId="29" applyNumberFormat="1" applyFont="1" applyFill="1" applyBorder="1" applyAlignment="1">
      <alignment horizontal="center" vertical="center" wrapText="1"/>
    </xf>
    <xf numFmtId="3" fontId="48" fillId="0" borderId="14" xfId="29" applyNumberFormat="1" applyFont="1" applyBorder="1" applyAlignment="1" applyProtection="1">
      <alignment horizontal="left"/>
      <protection locked="0"/>
    </xf>
    <xf numFmtId="3" fontId="48" fillId="0" borderId="0" xfId="29" applyNumberFormat="1" applyFont="1" applyFill="1" applyBorder="1" applyAlignment="1" applyProtection="1">
      <alignment horizontal="left"/>
      <protection locked="0"/>
    </xf>
    <xf numFmtId="165" fontId="25" fillId="0" borderId="0" xfId="3" applyNumberFormat="1" applyFont="1" applyFill="1" applyBorder="1" applyAlignment="1">
      <alignment wrapText="1"/>
    </xf>
    <xf numFmtId="3" fontId="14" fillId="0" borderId="0" xfId="8" applyNumberFormat="1" applyFont="1" applyFill="1" applyAlignment="1">
      <alignment horizontal="right"/>
    </xf>
    <xf numFmtId="3" fontId="14" fillId="0" borderId="0" xfId="8" applyNumberFormat="1" applyFont="1" applyFill="1" applyBorder="1" applyAlignment="1">
      <alignment horizontal="right"/>
    </xf>
    <xf numFmtId="165" fontId="25" fillId="0" borderId="18" xfId="3" applyNumberFormat="1" applyFont="1" applyFill="1" applyBorder="1" applyAlignment="1">
      <alignment wrapText="1"/>
    </xf>
    <xf numFmtId="166" fontId="25" fillId="0" borderId="0" xfId="30" applyNumberFormat="1" applyFont="1" applyFill="1" applyBorder="1" applyAlignment="1">
      <alignment horizontal="right" wrapText="1"/>
    </xf>
    <xf numFmtId="166" fontId="25" fillId="0" borderId="18" xfId="30" applyNumberFormat="1" applyFont="1" applyFill="1" applyBorder="1" applyAlignment="1">
      <alignment horizontal="right" wrapText="1"/>
    </xf>
    <xf numFmtId="166" fontId="47" fillId="0" borderId="0" xfId="8" applyNumberFormat="1" applyFont="1" applyFill="1"/>
    <xf numFmtId="166" fontId="47" fillId="0" borderId="0" xfId="8" applyNumberFormat="1" applyFont="1"/>
    <xf numFmtId="3" fontId="47" fillId="0" borderId="14" xfId="8" applyNumberFormat="1" applyFont="1" applyBorder="1" applyAlignment="1" applyProtection="1">
      <alignment horizontal="left"/>
      <protection locked="0"/>
    </xf>
    <xf numFmtId="3" fontId="47" fillId="0" borderId="0" xfId="8" applyNumberFormat="1" applyFont="1" applyFill="1" applyAlignment="1">
      <alignment horizontal="right"/>
    </xf>
    <xf numFmtId="166" fontId="47" fillId="0" borderId="0" xfId="3" applyNumberFormat="1" applyFont="1" applyFill="1" applyBorder="1" applyAlignment="1" applyProtection="1"/>
    <xf numFmtId="3" fontId="47" fillId="0" borderId="0" xfId="8" applyNumberFormat="1" applyFont="1" applyFill="1" applyBorder="1" applyAlignment="1">
      <alignment horizontal="right"/>
    </xf>
    <xf numFmtId="166" fontId="47" fillId="0" borderId="0" xfId="3" applyNumberFormat="1" applyFont="1" applyFill="1" applyBorder="1" applyAlignment="1" applyProtection="1">
      <alignment horizontal="right"/>
    </xf>
    <xf numFmtId="166" fontId="47" fillId="0" borderId="18" xfId="3" applyNumberFormat="1" applyFont="1" applyFill="1" applyBorder="1" applyAlignment="1" applyProtection="1">
      <alignment horizontal="right"/>
    </xf>
    <xf numFmtId="166" fontId="47" fillId="0" borderId="0" xfId="29" applyNumberFormat="1" applyFont="1" applyFill="1" applyBorder="1" applyAlignment="1" applyProtection="1">
      <alignment horizontal="right"/>
    </xf>
    <xf numFmtId="166" fontId="47" fillId="0" borderId="18" xfId="29" applyNumberFormat="1" applyFont="1" applyFill="1" applyBorder="1" applyAlignment="1" applyProtection="1">
      <alignment horizontal="right"/>
    </xf>
    <xf numFmtId="3" fontId="47" fillId="0" borderId="14" xfId="8" applyNumberFormat="1" applyFont="1" applyBorder="1" applyAlignment="1" applyProtection="1">
      <protection locked="0"/>
    </xf>
    <xf numFmtId="166" fontId="47" fillId="0" borderId="18" xfId="3" applyNumberFormat="1" applyFont="1" applyFill="1" applyBorder="1" applyAlignment="1" applyProtection="1"/>
    <xf numFmtId="165" fontId="47" fillId="0" borderId="0" xfId="3" applyNumberFormat="1" applyFont="1" applyFill="1" applyBorder="1" applyAlignment="1" applyProtection="1"/>
    <xf numFmtId="165" fontId="47" fillId="0" borderId="18" xfId="3" applyNumberFormat="1" applyFont="1" applyFill="1" applyBorder="1" applyAlignment="1" applyProtection="1"/>
    <xf numFmtId="2" fontId="47" fillId="0" borderId="0" xfId="29" applyNumberFormat="1" applyFont="1" applyFill="1" applyBorder="1" applyAlignment="1" applyProtection="1">
      <alignment horizontal="right"/>
    </xf>
    <xf numFmtId="165" fontId="13" fillId="0" borderId="0" xfId="3" applyNumberFormat="1" applyFont="1" applyFill="1" applyBorder="1" applyAlignment="1">
      <alignment wrapText="1"/>
    </xf>
    <xf numFmtId="165" fontId="24" fillId="0" borderId="0" xfId="3" applyNumberFormat="1" applyFont="1" applyFill="1" applyBorder="1" applyAlignment="1">
      <alignment wrapText="1"/>
    </xf>
    <xf numFmtId="165" fontId="24" fillId="0" borderId="18" xfId="3" applyNumberFormat="1" applyFont="1" applyFill="1" applyBorder="1" applyAlignment="1">
      <alignment wrapText="1"/>
    </xf>
    <xf numFmtId="166" fontId="24" fillId="0" borderId="0" xfId="30" applyNumberFormat="1" applyFont="1" applyFill="1" applyBorder="1" applyAlignment="1">
      <alignment horizontal="right" wrapText="1"/>
    </xf>
    <xf numFmtId="166" fontId="24" fillId="0" borderId="18" xfId="30" applyNumberFormat="1" applyFont="1" applyFill="1" applyBorder="1" applyAlignment="1">
      <alignment horizontal="right" wrapText="1"/>
    </xf>
    <xf numFmtId="3" fontId="47" fillId="0" borderId="15" xfId="8" applyNumberFormat="1" applyFont="1" applyBorder="1" applyAlignment="1" applyProtection="1">
      <alignment horizontal="left"/>
      <protection locked="0"/>
    </xf>
    <xf numFmtId="3" fontId="47" fillId="0" borderId="9" xfId="8" applyNumberFormat="1" applyFont="1" applyFill="1" applyBorder="1" applyAlignment="1">
      <alignment horizontal="right"/>
    </xf>
    <xf numFmtId="166" fontId="47" fillId="0" borderId="9" xfId="3" applyNumberFormat="1" applyFont="1" applyFill="1" applyBorder="1" applyAlignment="1" applyProtection="1"/>
    <xf numFmtId="165" fontId="24" fillId="0" borderId="9" xfId="3" applyNumberFormat="1" applyFont="1" applyFill="1" applyBorder="1" applyAlignment="1">
      <alignment wrapText="1"/>
    </xf>
    <xf numFmtId="165" fontId="24" fillId="0" borderId="20" xfId="3" applyNumberFormat="1" applyFont="1" applyFill="1" applyBorder="1" applyAlignment="1">
      <alignment wrapText="1"/>
    </xf>
    <xf numFmtId="166" fontId="24" fillId="0" borderId="9" xfId="30" applyNumberFormat="1" applyFont="1" applyFill="1" applyBorder="1" applyAlignment="1">
      <alignment horizontal="right" wrapText="1"/>
    </xf>
    <xf numFmtId="166" fontId="24" fillId="0" borderId="20" xfId="30" applyNumberFormat="1" applyFont="1" applyFill="1" applyBorder="1" applyAlignment="1">
      <alignment horizontal="right" wrapText="1"/>
    </xf>
    <xf numFmtId="165" fontId="13" fillId="0" borderId="0" xfId="15" applyNumberFormat="1" applyFont="1"/>
    <xf numFmtId="165" fontId="15" fillId="0" borderId="0" xfId="14" applyNumberFormat="1" applyFont="1"/>
    <xf numFmtId="165" fontId="13" fillId="0" borderId="0" xfId="15" applyNumberFormat="1" applyFont="1" applyBorder="1"/>
    <xf numFmtId="165" fontId="15" fillId="0" borderId="0" xfId="14" applyNumberFormat="1" applyFont="1" applyBorder="1"/>
    <xf numFmtId="166" fontId="15" fillId="0" borderId="0" xfId="14" applyNumberFormat="1" applyFont="1" applyBorder="1"/>
    <xf numFmtId="166" fontId="15" fillId="0" borderId="0" xfId="14" applyNumberFormat="1" applyFont="1"/>
    <xf numFmtId="165" fontId="47" fillId="0" borderId="0" xfId="8" applyNumberFormat="1" applyFont="1"/>
    <xf numFmtId="3" fontId="47" fillId="0" borderId="0" xfId="8" applyNumberFormat="1" applyFont="1"/>
    <xf numFmtId="0" fontId="47" fillId="0" borderId="0" xfId="8" applyFont="1" applyFill="1"/>
    <xf numFmtId="3" fontId="47" fillId="0" borderId="0" xfId="8" applyNumberFormat="1" applyFont="1" applyBorder="1"/>
    <xf numFmtId="193" fontId="47" fillId="0" borderId="0" xfId="8" applyNumberFormat="1" applyFont="1" applyFill="1"/>
    <xf numFmtId="3" fontId="47" fillId="0" borderId="0" xfId="11" applyNumberFormat="1" applyFont="1" applyAlignment="1">
      <alignment horizontal="right"/>
    </xf>
    <xf numFmtId="0" fontId="33" fillId="0" borderId="0" xfId="11" applyFont="1" applyAlignment="1">
      <alignment horizontal="left"/>
    </xf>
    <xf numFmtId="3" fontId="38" fillId="0" borderId="0" xfId="11" applyNumberFormat="1" applyFont="1"/>
    <xf numFmtId="0" fontId="33" fillId="0" borderId="0" xfId="11" applyFont="1" applyAlignment="1">
      <alignment horizontal="left" vertical="top" wrapText="1"/>
    </xf>
    <xf numFmtId="3" fontId="32" fillId="0" borderId="0" xfId="11" applyNumberFormat="1" applyFont="1"/>
    <xf numFmtId="0" fontId="48" fillId="0" borderId="0" xfId="11" applyNumberFormat="1" applyFont="1" applyFill="1" applyBorder="1" applyAlignment="1" applyProtection="1">
      <alignment horizontal="right"/>
    </xf>
    <xf numFmtId="0" fontId="48" fillId="0" borderId="0" xfId="11" applyFont="1" applyAlignment="1">
      <alignment horizontal="left" vertical="top" wrapText="1"/>
    </xf>
    <xf numFmtId="0" fontId="47" fillId="0" borderId="9" xfId="11" applyFont="1" applyFill="1" applyBorder="1" applyAlignment="1">
      <alignment horizontal="center"/>
    </xf>
    <xf numFmtId="0" fontId="47" fillId="0" borderId="20" xfId="11" applyFont="1" applyFill="1" applyBorder="1" applyAlignment="1">
      <alignment horizontal="center"/>
    </xf>
    <xf numFmtId="3" fontId="48" fillId="0" borderId="22" xfId="29" applyNumberFormat="1" applyFont="1" applyFill="1" applyBorder="1" applyAlignment="1" applyProtection="1">
      <alignment horizontal="center"/>
      <protection locked="0"/>
    </xf>
    <xf numFmtId="166" fontId="25" fillId="0" borderId="0" xfId="11" applyNumberFormat="1" applyFont="1" applyFill="1" applyBorder="1" applyAlignment="1">
      <alignment horizontal="right" wrapText="1" indent="3"/>
    </xf>
    <xf numFmtId="166" fontId="25" fillId="0" borderId="0" xfId="11" applyNumberFormat="1" applyFont="1" applyFill="1" applyBorder="1" applyAlignment="1">
      <alignment horizontal="center" wrapText="1"/>
    </xf>
    <xf numFmtId="166" fontId="25" fillId="0" borderId="18" xfId="11" applyNumberFormat="1" applyFont="1" applyFill="1" applyBorder="1" applyAlignment="1">
      <alignment horizontal="center" wrapText="1"/>
    </xf>
    <xf numFmtId="3" fontId="15" fillId="0" borderId="22" xfId="29" applyNumberFormat="1" applyFont="1" applyFill="1" applyBorder="1" applyAlignment="1" applyProtection="1">
      <alignment horizontal="center"/>
      <protection locked="0"/>
    </xf>
    <xf numFmtId="166" fontId="24" fillId="0" borderId="0" xfId="11" applyNumberFormat="1" applyFont="1" applyFill="1" applyBorder="1" applyAlignment="1">
      <alignment horizontal="right" wrapText="1" indent="3"/>
    </xf>
    <xf numFmtId="166" fontId="24" fillId="0" borderId="0" xfId="11" applyNumberFormat="1" applyFont="1" applyFill="1" applyBorder="1" applyAlignment="1">
      <alignment horizontal="center" wrapText="1"/>
    </xf>
    <xf numFmtId="209" fontId="75" fillId="0" borderId="0" xfId="11" applyNumberFormat="1" applyFont="1" applyFill="1" applyBorder="1" applyAlignment="1" applyProtection="1">
      <alignment horizontal="right"/>
      <protection locked="0"/>
    </xf>
    <xf numFmtId="166" fontId="24" fillId="0" borderId="18" xfId="11" applyNumberFormat="1" applyFont="1" applyFill="1" applyBorder="1" applyAlignment="1">
      <alignment horizontal="center" wrapText="1"/>
    </xf>
    <xf numFmtId="166" fontId="24" fillId="0" borderId="9" xfId="11" applyNumberFormat="1" applyFont="1" applyFill="1" applyBorder="1" applyAlignment="1">
      <alignment horizontal="center" wrapText="1"/>
    </xf>
    <xf numFmtId="3" fontId="76" fillId="0" borderId="0" xfId="11" applyNumberFormat="1" applyFont="1"/>
    <xf numFmtId="3" fontId="48" fillId="0" borderId="22" xfId="11" applyNumberFormat="1" applyFont="1" applyFill="1" applyBorder="1" applyAlignment="1" applyProtection="1">
      <alignment horizontal="center"/>
      <protection locked="0"/>
    </xf>
    <xf numFmtId="3" fontId="47" fillId="0" borderId="22" xfId="11" applyNumberFormat="1" applyFont="1" applyFill="1" applyBorder="1" applyAlignment="1" applyProtection="1">
      <alignment horizontal="center"/>
      <protection locked="0"/>
    </xf>
    <xf numFmtId="3" fontId="47" fillId="0" borderId="23" xfId="11" applyNumberFormat="1" applyFont="1" applyFill="1" applyBorder="1" applyAlignment="1" applyProtection="1">
      <alignment horizontal="center"/>
      <protection locked="0"/>
    </xf>
    <xf numFmtId="166" fontId="24" fillId="0" borderId="9" xfId="11" applyNumberFormat="1" applyFont="1" applyFill="1" applyBorder="1" applyAlignment="1">
      <alignment horizontal="right" wrapText="1" indent="3"/>
    </xf>
    <xf numFmtId="166" fontId="24" fillId="0" borderId="20" xfId="11" applyNumberFormat="1" applyFont="1" applyFill="1" applyBorder="1" applyAlignment="1">
      <alignment horizontal="center" wrapText="1"/>
    </xf>
    <xf numFmtId="3" fontId="48" fillId="0" borderId="16" xfId="11" applyNumberFormat="1" applyFont="1" applyFill="1" applyBorder="1" applyAlignment="1" applyProtection="1">
      <alignment horizontal="center"/>
      <protection locked="0"/>
    </xf>
    <xf numFmtId="166" fontId="25" fillId="0" borderId="17" xfId="11" applyNumberFormat="1" applyFont="1" applyFill="1" applyBorder="1" applyAlignment="1">
      <alignment horizontal="right" wrapText="1" indent="3"/>
    </xf>
    <xf numFmtId="166" fontId="25" fillId="0" borderId="17" xfId="11" applyNumberFormat="1" applyFont="1" applyFill="1" applyBorder="1" applyAlignment="1">
      <alignment horizontal="center" wrapText="1"/>
    </xf>
    <xf numFmtId="166" fontId="25" fillId="0" borderId="21" xfId="11" applyNumberFormat="1" applyFont="1" applyFill="1" applyBorder="1" applyAlignment="1">
      <alignment horizontal="center" wrapText="1"/>
    </xf>
    <xf numFmtId="3" fontId="76" fillId="0" borderId="0" xfId="11" applyNumberFormat="1" applyFont="1" applyFill="1"/>
    <xf numFmtId="166" fontId="72" fillId="0" borderId="0" xfId="0" applyNumberFormat="1" applyFont="1" applyFill="1" applyBorder="1" applyAlignment="1">
      <alignment horizontal="right" wrapText="1"/>
    </xf>
    <xf numFmtId="3" fontId="78" fillId="0" borderId="0" xfId="0" applyNumberFormat="1" applyFont="1" applyFill="1"/>
    <xf numFmtId="165" fontId="76" fillId="0" borderId="0" xfId="11" applyNumberFormat="1" applyFont="1" applyFill="1"/>
    <xf numFmtId="3" fontId="47" fillId="0" borderId="0" xfId="11" applyNumberFormat="1" applyFont="1" applyFill="1" applyBorder="1" applyAlignment="1" applyProtection="1">
      <alignment horizontal="left"/>
      <protection locked="0"/>
    </xf>
    <xf numFmtId="3" fontId="47" fillId="0" borderId="0" xfId="11" applyNumberFormat="1" applyFont="1" applyFill="1" applyBorder="1"/>
    <xf numFmtId="49" fontId="13" fillId="0" borderId="0" xfId="11" applyNumberFormat="1" applyFont="1" applyFill="1"/>
    <xf numFmtId="3" fontId="47" fillId="0" borderId="0" xfId="27" applyNumberFormat="1" applyFont="1" applyFill="1" applyBorder="1" applyAlignment="1">
      <alignment horizontal="left"/>
    </xf>
    <xf numFmtId="0" fontId="15" fillId="0" borderId="0" xfId="14" applyFont="1" applyFill="1" applyBorder="1" applyAlignment="1">
      <alignment horizontal="left"/>
    </xf>
    <xf numFmtId="166" fontId="47" fillId="0" borderId="0" xfId="11" applyNumberFormat="1" applyFont="1" applyFill="1" applyBorder="1"/>
    <xf numFmtId="166" fontId="47" fillId="0" borderId="0" xfId="11" applyNumberFormat="1" applyFont="1" applyFill="1"/>
    <xf numFmtId="165" fontId="14" fillId="0" borderId="0" xfId="11" applyNumberFormat="1" applyFont="1" applyFill="1"/>
    <xf numFmtId="0" fontId="15" fillId="0" borderId="31" xfId="15" applyNumberFormat="1" applyFont="1" applyBorder="1" applyAlignment="1" applyProtection="1">
      <alignment horizontal="center" vertical="center"/>
      <protection locked="0"/>
    </xf>
    <xf numFmtId="3" fontId="16" fillId="0" borderId="39" xfId="15" applyNumberFormat="1" applyFont="1" applyFill="1" applyBorder="1" applyAlignment="1" applyProtection="1">
      <alignment horizontal="right"/>
    </xf>
    <xf numFmtId="3" fontId="16" fillId="0" borderId="36" xfId="15" applyNumberFormat="1" applyFont="1" applyFill="1" applyBorder="1" applyAlignment="1" applyProtection="1">
      <alignment horizontal="right"/>
    </xf>
    <xf numFmtId="3" fontId="16" fillId="0" borderId="37" xfId="15" applyNumberFormat="1" applyFont="1" applyFill="1" applyBorder="1" applyAlignment="1" applyProtection="1">
      <alignment horizontal="right"/>
    </xf>
    <xf numFmtId="0" fontId="13" fillId="0" borderId="27" xfId="15" applyFont="1" applyBorder="1" applyAlignment="1">
      <alignment horizontal="left"/>
    </xf>
    <xf numFmtId="3" fontId="13" fillId="0" borderId="40" xfId="15" applyNumberFormat="1" applyFont="1" applyFill="1" applyBorder="1" applyAlignment="1" applyProtection="1">
      <alignment horizontal="right"/>
    </xf>
    <xf numFmtId="3" fontId="13" fillId="0" borderId="24" xfId="15" applyNumberFormat="1" applyFont="1" applyFill="1" applyBorder="1" applyAlignment="1" applyProtection="1">
      <alignment horizontal="right"/>
      <protection locked="0"/>
    </xf>
    <xf numFmtId="3" fontId="16" fillId="0" borderId="40" xfId="15" applyNumberFormat="1" applyFont="1" applyFill="1" applyBorder="1" applyAlignment="1" applyProtection="1">
      <alignment horizontal="right"/>
    </xf>
    <xf numFmtId="3" fontId="16" fillId="0" borderId="24" xfId="15" applyNumberFormat="1" applyFont="1" applyFill="1" applyBorder="1" applyAlignment="1" applyProtection="1">
      <alignment horizontal="right"/>
    </xf>
    <xf numFmtId="0" fontId="16" fillId="0" borderId="30" xfId="15" applyNumberFormat="1" applyFont="1" applyFill="1" applyBorder="1" applyAlignment="1" applyProtection="1">
      <alignment horizontal="left" vertical="center"/>
      <protection locked="0"/>
    </xf>
    <xf numFmtId="3" fontId="16" fillId="0" borderId="31" xfId="15" applyNumberFormat="1" applyFont="1" applyFill="1" applyBorder="1" applyAlignment="1" applyProtection="1">
      <alignment horizontal="right" vertical="center"/>
    </xf>
    <xf numFmtId="3" fontId="16" fillId="0" borderId="32" xfId="15" applyNumberFormat="1" applyFont="1" applyFill="1" applyBorder="1" applyAlignment="1" applyProtection="1">
      <alignment horizontal="right" vertical="center"/>
    </xf>
    <xf numFmtId="3" fontId="16" fillId="0" borderId="29" xfId="15" applyNumberFormat="1" applyFont="1" applyFill="1" applyBorder="1" applyAlignment="1" applyProtection="1">
      <alignment horizontal="right" vertical="center"/>
    </xf>
    <xf numFmtId="210" fontId="13" fillId="0" borderId="0" xfId="15" applyNumberFormat="1" applyFont="1"/>
    <xf numFmtId="211" fontId="13" fillId="0" borderId="0" xfId="15" applyNumberFormat="1" applyFont="1"/>
    <xf numFmtId="211" fontId="13" fillId="0" borderId="0" xfId="15" applyNumberFormat="1" applyFont="1" applyFill="1" applyBorder="1" applyAlignment="1" applyProtection="1">
      <alignment horizontal="right"/>
      <protection locked="0"/>
    </xf>
    <xf numFmtId="211" fontId="13" fillId="0" borderId="32" xfId="15" applyNumberFormat="1" applyFont="1" applyFill="1" applyBorder="1" applyAlignment="1" applyProtection="1">
      <alignment horizontal="center" vertical="center"/>
      <protection locked="0"/>
    </xf>
    <xf numFmtId="211" fontId="13" fillId="0" borderId="29" xfId="15" applyNumberFormat="1" applyFont="1" applyFill="1" applyBorder="1" applyAlignment="1" applyProtection="1">
      <alignment horizontal="center" vertical="center"/>
      <protection locked="0"/>
    </xf>
    <xf numFmtId="185" fontId="13" fillId="0" borderId="35" xfId="15" applyNumberFormat="1" applyFont="1" applyFill="1" applyBorder="1" applyAlignment="1" applyProtection="1">
      <alignment horizontal="center"/>
      <protection locked="0"/>
    </xf>
    <xf numFmtId="3" fontId="16" fillId="0" borderId="39" xfId="15" applyNumberFormat="1" applyFont="1" applyFill="1" applyBorder="1" applyAlignment="1" applyProtection="1">
      <alignment horizontal="right" indent="1"/>
      <protection locked="0"/>
    </xf>
    <xf numFmtId="211" fontId="13" fillId="0" borderId="36" xfId="15" applyNumberFormat="1" applyFont="1" applyFill="1" applyBorder="1" applyAlignment="1" applyProtection="1">
      <alignment horizontal="right" indent="2"/>
      <protection locked="0"/>
    </xf>
    <xf numFmtId="0" fontId="13" fillId="0" borderId="37" xfId="15" applyNumberFormat="1" applyFont="1" applyFill="1" applyBorder="1" applyAlignment="1" applyProtection="1">
      <alignment horizontal="center"/>
      <protection locked="0"/>
    </xf>
    <xf numFmtId="185" fontId="13" fillId="0" borderId="27" xfId="15" applyNumberFormat="1" applyFont="1" applyFill="1" applyBorder="1" applyAlignment="1" applyProtection="1">
      <alignment horizontal="center"/>
      <protection locked="0"/>
    </xf>
    <xf numFmtId="3" fontId="16" fillId="0" borderId="40" xfId="15" applyNumberFormat="1" applyFont="1" applyFill="1" applyBorder="1" applyAlignment="1" applyProtection="1">
      <alignment horizontal="right" indent="1"/>
      <protection locked="0"/>
    </xf>
    <xf numFmtId="211" fontId="13" fillId="0" borderId="0" xfId="15" applyNumberFormat="1" applyFont="1" applyFill="1" applyBorder="1" applyAlignment="1" applyProtection="1">
      <alignment horizontal="right" indent="2"/>
      <protection locked="0"/>
    </xf>
    <xf numFmtId="0" fontId="13" fillId="0" borderId="24" xfId="15" applyNumberFormat="1" applyFont="1" applyFill="1" applyBorder="1" applyAlignment="1" applyProtection="1">
      <alignment horizontal="center"/>
      <protection locked="0"/>
    </xf>
    <xf numFmtId="166" fontId="13" fillId="0" borderId="24" xfId="15" applyNumberFormat="1" applyFont="1" applyFill="1" applyBorder="1" applyAlignment="1" applyProtection="1">
      <alignment horizontal="center"/>
      <protection locked="0"/>
    </xf>
    <xf numFmtId="49" fontId="13" fillId="0" borderId="28" xfId="15" applyNumberFormat="1" applyFont="1" applyFill="1" applyBorder="1" applyAlignment="1" applyProtection="1">
      <alignment horizontal="center"/>
      <protection locked="0"/>
    </xf>
    <xf numFmtId="3" fontId="16" fillId="0" borderId="38" xfId="15" applyNumberFormat="1" applyFont="1" applyFill="1" applyBorder="1" applyAlignment="1" applyProtection="1">
      <alignment horizontal="right" indent="1"/>
      <protection locked="0"/>
    </xf>
    <xf numFmtId="211" fontId="13" fillId="0" borderId="25" xfId="15" applyNumberFormat="1" applyFont="1" applyFill="1" applyBorder="1" applyAlignment="1" applyProtection="1">
      <alignment horizontal="right" indent="2"/>
      <protection locked="0"/>
    </xf>
    <xf numFmtId="166" fontId="13" fillId="0" borderId="26" xfId="15" applyNumberFormat="1" applyFont="1" applyFill="1" applyBorder="1" applyAlignment="1" applyProtection="1">
      <alignment horizontal="center"/>
      <protection locked="0"/>
    </xf>
    <xf numFmtId="165" fontId="13" fillId="0" borderId="0" xfId="15" applyNumberFormat="1" applyFont="1" applyFill="1"/>
    <xf numFmtId="0" fontId="36" fillId="8" borderId="0" xfId="0" applyFont="1" applyFill="1"/>
    <xf numFmtId="0" fontId="34" fillId="8" borderId="0" xfId="0" applyFont="1" applyFill="1"/>
    <xf numFmtId="0" fontId="7" fillId="8" borderId="0" xfId="8" applyFont="1" applyFill="1" applyAlignment="1">
      <alignment vertical="top"/>
    </xf>
    <xf numFmtId="0" fontId="44" fillId="8" borderId="0" xfId="0" applyFont="1" applyFill="1"/>
    <xf numFmtId="0" fontId="56" fillId="8" borderId="0" xfId="4" applyFill="1" applyAlignment="1" applyProtection="1"/>
    <xf numFmtId="3" fontId="15" fillId="0" borderId="9" xfId="11" applyNumberFormat="1" applyFont="1" applyBorder="1" applyAlignment="1">
      <alignment horizontal="center" vertical="center" wrapText="1"/>
    </xf>
    <xf numFmtId="0" fontId="42" fillId="2" borderId="4" xfId="0" applyFont="1" applyFill="1" applyBorder="1" applyAlignment="1" applyProtection="1">
      <alignment horizontal="center"/>
      <protection hidden="1"/>
    </xf>
    <xf numFmtId="0" fontId="42" fillId="2" borderId="0" xfId="0" applyFont="1" applyFill="1" applyAlignment="1" applyProtection="1">
      <alignment horizontal="center"/>
      <protection hidden="1"/>
    </xf>
    <xf numFmtId="0" fontId="42" fillId="2" borderId="5" xfId="0" applyFont="1" applyFill="1" applyBorder="1" applyAlignment="1" applyProtection="1">
      <alignment horizontal="center"/>
      <protection hidden="1"/>
    </xf>
    <xf numFmtId="0" fontId="40" fillId="2" borderId="4" xfId="0" applyFont="1" applyFill="1" applyBorder="1" applyAlignment="1" applyProtection="1">
      <alignment horizontal="center"/>
      <protection hidden="1"/>
    </xf>
    <xf numFmtId="0" fontId="40" fillId="2" borderId="0" xfId="0" applyFont="1" applyFill="1" applyAlignment="1" applyProtection="1">
      <alignment horizontal="center"/>
      <protection hidden="1"/>
    </xf>
    <xf numFmtId="0" fontId="40" fillId="2" borderId="5" xfId="0" applyFont="1" applyFill="1" applyBorder="1" applyAlignment="1" applyProtection="1">
      <alignment horizontal="center"/>
      <protection hidden="1"/>
    </xf>
    <xf numFmtId="0" fontId="40" fillId="2" borderId="0" xfId="0" applyFont="1" applyFill="1" applyBorder="1" applyAlignment="1" applyProtection="1">
      <alignment horizontal="center" vertical="center"/>
      <protection hidden="1"/>
    </xf>
    <xf numFmtId="0" fontId="41" fillId="2" borderId="4" xfId="0" applyFont="1" applyFill="1" applyBorder="1" applyAlignment="1" applyProtection="1">
      <alignment horizontal="center"/>
      <protection hidden="1"/>
    </xf>
    <xf numFmtId="0" fontId="41" fillId="2" borderId="0" xfId="0" applyFont="1" applyFill="1" applyAlignment="1" applyProtection="1">
      <alignment horizontal="center"/>
      <protection hidden="1"/>
    </xf>
    <xf numFmtId="0" fontId="41" fillId="2" borderId="5" xfId="0" applyFont="1" applyFill="1" applyBorder="1" applyAlignment="1" applyProtection="1">
      <alignment horizontal="center"/>
      <protection hidden="1"/>
    </xf>
    <xf numFmtId="0" fontId="43" fillId="2" borderId="0" xfId="0" applyFont="1" applyFill="1" applyAlignment="1">
      <alignment horizontal="center" vertical="center"/>
    </xf>
    <xf numFmtId="0" fontId="8" fillId="2" borderId="0" xfId="8" applyFont="1" applyFill="1" applyAlignment="1">
      <alignment horizontal="left" vertical="top"/>
    </xf>
    <xf numFmtId="0" fontId="52" fillId="0" borderId="0" xfId="0" applyFont="1" applyAlignment="1">
      <alignment horizontal="center"/>
    </xf>
    <xf numFmtId="0" fontId="59" fillId="0" borderId="0" xfId="0" applyNumberFormat="1" applyFont="1" applyBorder="1" applyAlignment="1" applyProtection="1">
      <alignment horizontal="left"/>
      <protection locked="0"/>
    </xf>
    <xf numFmtId="0" fontId="53" fillId="0" borderId="0" xfId="0" applyNumberFormat="1" applyFont="1" applyBorder="1" applyAlignment="1" applyProtection="1">
      <alignment horizontal="left"/>
      <protection locked="0"/>
    </xf>
    <xf numFmtId="0" fontId="52" fillId="0" borderId="0" xfId="0" applyNumberFormat="1" applyFont="1" applyAlignment="1" applyProtection="1">
      <alignment horizontal="left"/>
      <protection locked="0"/>
    </xf>
    <xf numFmtId="0" fontId="52" fillId="0" borderId="0" xfId="0" applyFont="1" applyAlignment="1">
      <alignment horizontal="left"/>
    </xf>
    <xf numFmtId="0" fontId="53" fillId="0" borderId="0" xfId="0" applyNumberFormat="1" applyFont="1" applyAlignment="1" applyProtection="1">
      <alignment horizontal="left"/>
      <protection locked="0"/>
    </xf>
    <xf numFmtId="0" fontId="52" fillId="0" borderId="0" xfId="0" applyNumberFormat="1" applyFont="1" applyBorder="1" applyAlignment="1" applyProtection="1">
      <alignment horizontal="left"/>
      <protection locked="0"/>
    </xf>
    <xf numFmtId="0" fontId="52" fillId="0" borderId="0" xfId="0" applyNumberFormat="1" applyFont="1" applyBorder="1" applyAlignment="1" applyProtection="1">
      <alignment horizontal="center"/>
      <protection locked="0"/>
    </xf>
    <xf numFmtId="3" fontId="15" fillId="0" borderId="0" xfId="16" applyNumberFormat="1" applyFont="1" applyFill="1" applyBorder="1" applyAlignment="1" applyProtection="1">
      <alignment horizontal="right" vertical="center" indent="1"/>
    </xf>
    <xf numFmtId="190" fontId="15" fillId="0" borderId="0" xfId="16" applyNumberFormat="1" applyFont="1" applyFill="1" applyBorder="1" applyAlignment="1" applyProtection="1">
      <alignment horizontal="right" vertical="center"/>
      <protection locked="0"/>
    </xf>
    <xf numFmtId="168" fontId="14" fillId="0" borderId="0" xfId="16" applyNumberFormat="1" applyFont="1" applyFill="1" applyBorder="1" applyAlignment="1" applyProtection="1">
      <alignment vertical="center"/>
      <protection locked="0"/>
    </xf>
    <xf numFmtId="49" fontId="14" fillId="0" borderId="0" xfId="19" applyNumberFormat="1" applyFont="1" applyFill="1" applyBorder="1" applyAlignment="1">
      <alignment horizontal="right"/>
    </xf>
    <xf numFmtId="49" fontId="14" fillId="0" borderId="9" xfId="19" applyNumberFormat="1" applyFont="1" applyFill="1" applyBorder="1" applyAlignment="1">
      <alignment horizontal="right"/>
    </xf>
    <xf numFmtId="0" fontId="16" fillId="0" borderId="0" xfId="15" applyNumberFormat="1" applyFont="1" applyFill="1" applyBorder="1" applyAlignment="1" applyProtection="1">
      <alignment horizontal="right"/>
      <protection locked="0"/>
    </xf>
    <xf numFmtId="0" fontId="16" fillId="0" borderId="9" xfId="15" applyNumberFormat="1" applyFont="1" applyFill="1" applyBorder="1" applyAlignment="1" applyProtection="1">
      <alignment horizontal="right"/>
      <protection locked="0"/>
    </xf>
    <xf numFmtId="0" fontId="32" fillId="0" borderId="0" xfId="7" applyNumberFormat="1" applyFont="1" applyAlignment="1" applyProtection="1">
      <alignment horizontal="left"/>
      <protection locked="0"/>
    </xf>
    <xf numFmtId="49" fontId="14" fillId="0" borderId="0" xfId="7" applyNumberFormat="1" applyFont="1" applyFill="1" applyBorder="1" applyAlignment="1">
      <alignment horizontal="right" wrapText="1"/>
    </xf>
    <xf numFmtId="49" fontId="14" fillId="0" borderId="9" xfId="7" applyNumberFormat="1" applyFont="1" applyFill="1" applyBorder="1" applyAlignment="1">
      <alignment horizontal="right" wrapText="1"/>
    </xf>
    <xf numFmtId="0" fontId="19" fillId="0" borderId="35" xfId="15" applyNumberFormat="1" applyFont="1" applyFill="1" applyBorder="1" applyAlignment="1" applyProtection="1">
      <alignment horizontal="center" vertical="center" wrapText="1"/>
      <protection locked="0"/>
    </xf>
    <xf numFmtId="0" fontId="19" fillId="0" borderId="27" xfId="15" applyFont="1" applyBorder="1" applyAlignment="1">
      <alignment horizontal="center" vertical="center" wrapText="1"/>
    </xf>
    <xf numFmtId="0" fontId="19" fillId="0" borderId="28" xfId="15" applyFont="1" applyBorder="1" applyAlignment="1">
      <alignment horizontal="center" vertical="center" wrapText="1"/>
    </xf>
    <xf numFmtId="169" fontId="20" fillId="0" borderId="37" xfId="15" applyNumberFormat="1" applyFont="1" applyFill="1" applyBorder="1" applyAlignment="1" applyProtection="1">
      <alignment horizontal="center" vertical="center"/>
      <protection locked="0"/>
    </xf>
    <xf numFmtId="169" fontId="20" fillId="0" borderId="26" xfId="15" applyNumberFormat="1" applyFont="1" applyFill="1" applyBorder="1" applyAlignment="1" applyProtection="1">
      <alignment horizontal="center" vertical="center"/>
      <protection locked="0"/>
    </xf>
    <xf numFmtId="169" fontId="20" fillId="0" borderId="35" xfId="15" applyNumberFormat="1" applyFont="1" applyBorder="1" applyAlignment="1">
      <alignment horizontal="center" vertical="center"/>
    </xf>
    <xf numFmtId="169" fontId="20" fillId="0" borderId="27" xfId="15" applyNumberFormat="1" applyFont="1" applyBorder="1" applyAlignment="1">
      <alignment horizontal="center" vertical="center"/>
    </xf>
    <xf numFmtId="169" fontId="20" fillId="0" borderId="28" xfId="15" applyNumberFormat="1" applyFont="1" applyBorder="1" applyAlignment="1">
      <alignment horizontal="center" vertical="center"/>
    </xf>
    <xf numFmtId="0" fontId="19" fillId="0" borderId="31" xfId="15" applyNumberFormat="1" applyFont="1" applyFill="1" applyBorder="1" applyAlignment="1" applyProtection="1">
      <alignment horizontal="center" vertical="center" wrapText="1"/>
      <protection locked="0"/>
    </xf>
    <xf numFmtId="0" fontId="19" fillId="0" borderId="32" xfId="15" applyNumberFormat="1" applyFont="1" applyFill="1" applyBorder="1" applyAlignment="1" applyProtection="1">
      <alignment horizontal="center" vertical="center" wrapText="1"/>
      <protection locked="0"/>
    </xf>
    <xf numFmtId="0" fontId="19" fillId="0" borderId="29" xfId="15" applyNumberFormat="1" applyFont="1" applyFill="1" applyBorder="1" applyAlignment="1" applyProtection="1">
      <alignment horizontal="center" vertical="center" wrapText="1"/>
      <protection locked="0"/>
    </xf>
    <xf numFmtId="0" fontId="19" fillId="0" borderId="31" xfId="15" applyNumberFormat="1" applyFont="1" applyFill="1" applyBorder="1" applyAlignment="1" applyProtection="1">
      <alignment horizontal="center" vertical="center"/>
      <protection locked="0"/>
    </xf>
    <xf numFmtId="0" fontId="19" fillId="0" borderId="32" xfId="15" applyNumberFormat="1" applyFont="1" applyFill="1" applyBorder="1" applyAlignment="1" applyProtection="1">
      <alignment horizontal="center" vertical="center"/>
      <protection locked="0"/>
    </xf>
    <xf numFmtId="0" fontId="19" fillId="0" borderId="29" xfId="15" applyNumberFormat="1" applyFont="1" applyFill="1" applyBorder="1" applyAlignment="1" applyProtection="1">
      <alignment horizontal="center" vertical="center"/>
      <protection locked="0"/>
    </xf>
    <xf numFmtId="169" fontId="20" fillId="0" borderId="0" xfId="15" applyNumberFormat="1" applyFont="1" applyFill="1" applyBorder="1" applyAlignment="1" applyProtection="1">
      <alignment horizontal="center" vertical="center"/>
      <protection locked="0"/>
    </xf>
    <xf numFmtId="169" fontId="20" fillId="0" borderId="25" xfId="15" applyNumberFormat="1" applyFont="1" applyFill="1" applyBorder="1" applyAlignment="1" applyProtection="1">
      <alignment horizontal="center" vertical="center"/>
      <protection locked="0"/>
    </xf>
    <xf numFmtId="0" fontId="14" fillId="0" borderId="19" xfId="8" applyFont="1" applyBorder="1" applyAlignment="1">
      <alignment horizontal="center" vertical="center" wrapText="1"/>
    </xf>
    <xf numFmtId="0" fontId="14" fillId="0" borderId="11" xfId="8" applyFont="1" applyBorder="1" applyAlignment="1">
      <alignment horizontal="center" vertical="center" wrapText="1"/>
    </xf>
    <xf numFmtId="0" fontId="14" fillId="0" borderId="12" xfId="8" applyFont="1" applyBorder="1" applyAlignment="1">
      <alignment horizontal="center" vertical="center" wrapText="1"/>
    </xf>
    <xf numFmtId="0" fontId="14" fillId="0" borderId="19" xfId="19" applyFont="1" applyBorder="1" applyAlignment="1">
      <alignment horizontal="center" vertical="center" wrapText="1"/>
    </xf>
    <xf numFmtId="0" fontId="14" fillId="0" borderId="11" xfId="19" applyFont="1" applyBorder="1" applyAlignment="1">
      <alignment horizontal="center" vertical="center" wrapText="1"/>
    </xf>
    <xf numFmtId="0" fontId="14" fillId="0" borderId="12" xfId="19" applyFont="1" applyBorder="1" applyAlignment="1">
      <alignment horizontal="center" vertical="center" wrapText="1"/>
    </xf>
    <xf numFmtId="0" fontId="13" fillId="0" borderId="35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8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31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32" xfId="15" applyNumberFormat="1" applyFont="1" applyFill="1" applyBorder="1" applyAlignment="1" applyProtection="1">
      <alignment horizontal="center" vertical="center" wrapText="1"/>
      <protection locked="0"/>
    </xf>
    <xf numFmtId="171" fontId="15" fillId="0" borderId="37" xfId="15" applyNumberFormat="1" applyFont="1" applyFill="1" applyBorder="1" applyAlignment="1" applyProtection="1">
      <alignment horizontal="center" vertical="center" wrapText="1"/>
      <protection locked="0"/>
    </xf>
    <xf numFmtId="171" fontId="15" fillId="0" borderId="26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7" xfId="15" applyFont="1" applyBorder="1" applyAlignment="1">
      <alignment horizontal="center" vertical="center" wrapText="1"/>
    </xf>
    <xf numFmtId="0" fontId="13" fillId="0" borderId="28" xfId="15" applyFont="1" applyBorder="1" applyAlignment="1">
      <alignment horizontal="center" vertical="center" wrapText="1"/>
    </xf>
    <xf numFmtId="0" fontId="13" fillId="0" borderId="29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32" xfId="15" applyFont="1" applyBorder="1" applyAlignment="1">
      <alignment horizontal="center" vertical="center" wrapText="1"/>
    </xf>
    <xf numFmtId="0" fontId="13" fillId="0" borderId="29" xfId="15" applyFont="1" applyBorder="1" applyAlignment="1">
      <alignment horizontal="center" vertical="center" wrapText="1"/>
    </xf>
    <xf numFmtId="0" fontId="13" fillId="0" borderId="36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5" xfId="15" applyFont="1" applyBorder="1" applyAlignment="1">
      <alignment horizontal="center" vertical="center" wrapText="1"/>
    </xf>
    <xf numFmtId="0" fontId="13" fillId="0" borderId="37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6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25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5" xfId="15" applyNumberFormat="1" applyFont="1" applyFill="1" applyBorder="1" applyAlignment="1" applyProtection="1">
      <alignment horizontal="center" vertical="center" wrapText="1"/>
      <protection locked="0"/>
    </xf>
    <xf numFmtId="49" fontId="13" fillId="0" borderId="17" xfId="15" applyNumberFormat="1" applyFont="1" applyFill="1" applyBorder="1" applyAlignment="1" applyProtection="1">
      <alignment horizontal="center" vertical="center" wrapText="1"/>
      <protection locked="0"/>
    </xf>
    <xf numFmtId="49" fontId="6" fillId="0" borderId="9" xfId="15" applyNumberFormat="1" applyBorder="1" applyAlignment="1">
      <alignment horizontal="center" vertical="center" wrapText="1"/>
    </xf>
    <xf numFmtId="183" fontId="16" fillId="0" borderId="21" xfId="15" applyNumberFormat="1" applyFont="1" applyFill="1" applyBorder="1" applyAlignment="1" applyProtection="1">
      <alignment horizontal="center" vertical="center" wrapText="1"/>
      <protection locked="0"/>
    </xf>
    <xf numFmtId="183" fontId="16" fillId="0" borderId="20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5" xfId="15" applyFont="1" applyBorder="1" applyAlignment="1">
      <alignment horizontal="center" vertical="center" wrapText="1"/>
    </xf>
    <xf numFmtId="180" fontId="24" fillId="0" borderId="31" xfId="15" applyNumberFormat="1" applyFont="1" applyFill="1" applyBorder="1" applyAlignment="1" applyProtection="1">
      <alignment horizontal="center" vertical="center"/>
      <protection locked="0"/>
    </xf>
    <xf numFmtId="180" fontId="24" fillId="0" borderId="29" xfId="15" applyNumberFormat="1" applyFont="1" applyBorder="1" applyAlignment="1">
      <alignment horizontal="center" vertical="center"/>
    </xf>
    <xf numFmtId="0" fontId="24" fillId="0" borderId="35" xfId="15" applyNumberFormat="1" applyFont="1" applyFill="1" applyBorder="1" applyAlignment="1" applyProtection="1">
      <alignment horizontal="center" vertical="center"/>
      <protection locked="0"/>
    </xf>
    <xf numFmtId="0" fontId="24" fillId="0" borderId="28" xfId="15" applyFont="1" applyBorder="1" applyAlignment="1">
      <alignment horizontal="center" vertical="center"/>
    </xf>
    <xf numFmtId="0" fontId="24" fillId="0" borderId="28" xfId="15" applyFont="1" applyBorder="1" applyAlignment="1">
      <alignment vertical="center"/>
    </xf>
    <xf numFmtId="179" fontId="24" fillId="0" borderId="31" xfId="15" applyNumberFormat="1" applyFont="1" applyFill="1" applyBorder="1" applyAlignment="1" applyProtection="1">
      <alignment horizontal="center" vertical="center"/>
      <protection locked="0"/>
    </xf>
    <xf numFmtId="179" fontId="24" fillId="0" borderId="29" xfId="15" applyNumberFormat="1" applyFont="1" applyFill="1" applyBorder="1" applyAlignment="1" applyProtection="1">
      <alignment horizontal="center" vertical="center"/>
      <protection locked="0"/>
    </xf>
    <xf numFmtId="0" fontId="25" fillId="0" borderId="0" xfId="15" applyNumberFormat="1" applyFont="1" applyFill="1" applyBorder="1" applyAlignment="1" applyProtection="1">
      <alignment horizontal="right"/>
      <protection locked="0"/>
    </xf>
    <xf numFmtId="182" fontId="16" fillId="0" borderId="0" xfId="15" applyNumberFormat="1" applyFont="1" applyFill="1" applyBorder="1" applyAlignment="1" applyProtection="1">
      <alignment horizontal="right"/>
      <protection locked="0"/>
    </xf>
    <xf numFmtId="0" fontId="13" fillId="0" borderId="35" xfId="15" applyNumberFormat="1" applyFont="1" applyFill="1" applyBorder="1" applyAlignment="1" applyProtection="1">
      <alignment horizontal="center" vertical="center"/>
      <protection locked="0"/>
    </xf>
    <xf numFmtId="0" fontId="13" fillId="0" borderId="28" xfId="15" applyNumberFormat="1" applyFont="1" applyFill="1" applyBorder="1" applyAlignment="1" applyProtection="1">
      <alignment horizontal="center" vertical="center"/>
      <protection locked="0"/>
    </xf>
    <xf numFmtId="182" fontId="13" fillId="0" borderId="35" xfId="15" applyNumberFormat="1" applyFont="1" applyFill="1" applyBorder="1" applyAlignment="1" applyProtection="1">
      <alignment horizontal="center" vertical="center"/>
      <protection locked="0"/>
    </xf>
    <xf numFmtId="182" fontId="13" fillId="0" borderId="28" xfId="15" applyNumberFormat="1" applyFont="1" applyFill="1" applyBorder="1" applyAlignment="1" applyProtection="1">
      <alignment horizontal="center" vertical="center"/>
      <protection locked="0"/>
    </xf>
    <xf numFmtId="182" fontId="13" fillId="0" borderId="31" xfId="15" applyNumberFormat="1" applyFont="1" applyFill="1" applyBorder="1" applyAlignment="1" applyProtection="1">
      <alignment horizontal="center" vertical="center"/>
      <protection locked="0"/>
    </xf>
    <xf numFmtId="182" fontId="13" fillId="0" borderId="32" xfId="15" applyNumberFormat="1" applyFont="1" applyFill="1" applyBorder="1" applyAlignment="1" applyProtection="1">
      <alignment horizontal="center" vertical="center"/>
      <protection locked="0"/>
    </xf>
    <xf numFmtId="182" fontId="13" fillId="0" borderId="29" xfId="15" applyNumberFormat="1" applyFont="1" applyFill="1" applyBorder="1" applyAlignment="1" applyProtection="1">
      <alignment horizontal="center" vertical="center"/>
      <protection locked="0"/>
    </xf>
    <xf numFmtId="49" fontId="13" fillId="0" borderId="32" xfId="15" applyNumberFormat="1" applyFont="1" applyFill="1" applyBorder="1" applyAlignment="1" applyProtection="1">
      <alignment horizontal="center" vertical="center"/>
      <protection locked="0"/>
    </xf>
    <xf numFmtId="0" fontId="32" fillId="0" borderId="0" xfId="11" applyNumberFormat="1" applyFont="1" applyFill="1" applyBorder="1" applyAlignment="1" applyProtection="1">
      <alignment horizontal="left" wrapText="1"/>
    </xf>
    <xf numFmtId="0" fontId="13" fillId="0" borderId="31" xfId="15" applyNumberFormat="1" applyFont="1" applyFill="1" applyBorder="1" applyAlignment="1" applyProtection="1">
      <alignment horizontal="center" vertical="center"/>
      <protection locked="0"/>
    </xf>
    <xf numFmtId="0" fontId="13" fillId="0" borderId="32" xfId="15" applyNumberFormat="1" applyFont="1" applyFill="1" applyBorder="1" applyAlignment="1" applyProtection="1">
      <alignment horizontal="center" vertical="center"/>
      <protection locked="0"/>
    </xf>
    <xf numFmtId="0" fontId="13" fillId="0" borderId="29" xfId="15" applyNumberFormat="1" applyFont="1" applyFill="1" applyBorder="1" applyAlignment="1" applyProtection="1">
      <alignment horizontal="center" vertical="center"/>
      <protection locked="0"/>
    </xf>
    <xf numFmtId="0" fontId="16" fillId="0" borderId="39" xfId="15" applyNumberFormat="1" applyFont="1" applyFill="1" applyBorder="1" applyAlignment="1" applyProtection="1">
      <alignment horizontal="center" vertical="center"/>
      <protection locked="0"/>
    </xf>
    <xf numFmtId="0" fontId="16" fillId="0" borderId="38" xfId="15" applyNumberFormat="1" applyFont="1" applyFill="1" applyBorder="1" applyAlignment="1" applyProtection="1">
      <alignment horizontal="center" vertical="center"/>
      <protection locked="0"/>
    </xf>
    <xf numFmtId="0" fontId="13" fillId="0" borderId="36" xfId="15" applyNumberFormat="1" applyFont="1" applyFill="1" applyBorder="1" applyAlignment="1" applyProtection="1">
      <alignment horizontal="center" vertical="center"/>
      <protection locked="0"/>
    </xf>
    <xf numFmtId="0" fontId="13" fillId="0" borderId="25" xfId="15" applyNumberFormat="1" applyFont="1" applyFill="1" applyBorder="1" applyAlignment="1" applyProtection="1">
      <alignment horizontal="center" vertical="center"/>
      <protection locked="0"/>
    </xf>
    <xf numFmtId="3" fontId="15" fillId="0" borderId="21" xfId="11" applyNumberFormat="1" applyFont="1" applyFill="1" applyBorder="1" applyAlignment="1">
      <alignment horizontal="center" vertical="center" wrapText="1"/>
    </xf>
    <xf numFmtId="3" fontId="15" fillId="0" borderId="20" xfId="11" applyNumberFormat="1" applyFont="1" applyFill="1" applyBorder="1" applyAlignment="1">
      <alignment horizontal="center" vertical="center" wrapText="1"/>
    </xf>
    <xf numFmtId="3" fontId="15" fillId="0" borderId="11" xfId="11" applyNumberFormat="1" applyFont="1" applyFill="1" applyBorder="1" applyAlignment="1">
      <alignment horizontal="center" vertical="center" wrapText="1"/>
    </xf>
    <xf numFmtId="3" fontId="15" fillId="0" borderId="12" xfId="11" applyNumberFormat="1" applyFont="1" applyFill="1" applyBorder="1" applyAlignment="1">
      <alignment horizontal="center" vertical="center" wrapText="1"/>
    </xf>
    <xf numFmtId="0" fontId="15" fillId="0" borderId="13" xfId="11" applyFont="1" applyBorder="1" applyAlignment="1">
      <alignment horizontal="center" vertical="center" wrapText="1"/>
    </xf>
    <xf numFmtId="0" fontId="15" fillId="0" borderId="14" xfId="11" applyFont="1" applyBorder="1" applyAlignment="1">
      <alignment horizontal="center" vertical="center" wrapText="1"/>
    </xf>
    <xf numFmtId="0" fontId="15" fillId="0" borderId="15" xfId="11" applyFont="1" applyBorder="1" applyAlignment="1">
      <alignment horizontal="center" vertical="center" wrapText="1"/>
    </xf>
    <xf numFmtId="3" fontId="15" fillId="0" borderId="17" xfId="11" applyNumberFormat="1" applyFont="1" applyBorder="1" applyAlignment="1">
      <alignment horizontal="center" vertical="center" wrapText="1"/>
    </xf>
    <xf numFmtId="3" fontId="15" fillId="0" borderId="0" xfId="11" applyNumberFormat="1" applyFont="1" applyBorder="1" applyAlignment="1">
      <alignment horizontal="center" vertical="center" wrapText="1"/>
    </xf>
    <xf numFmtId="3" fontId="15" fillId="0" borderId="17" xfId="11" applyNumberFormat="1" applyFont="1" applyFill="1" applyBorder="1" applyAlignment="1">
      <alignment horizontal="center" vertical="center" wrapText="1"/>
    </xf>
    <xf numFmtId="3" fontId="15" fillId="0" borderId="9" xfId="11" applyNumberFormat="1" applyFont="1" applyFill="1" applyBorder="1" applyAlignment="1">
      <alignment horizontal="center" vertical="center" wrapText="1"/>
    </xf>
    <xf numFmtId="3" fontId="15" fillId="0" borderId="16" xfId="11" applyNumberFormat="1" applyFont="1" applyBorder="1" applyAlignment="1">
      <alignment horizontal="center" vertical="center" wrapText="1"/>
    </xf>
    <xf numFmtId="3" fontId="15" fillId="0" borderId="22" xfId="11" applyNumberFormat="1" applyFont="1" applyBorder="1" applyAlignment="1">
      <alignment horizontal="center" vertical="center" wrapText="1"/>
    </xf>
    <xf numFmtId="3" fontId="15" fillId="0" borderId="21" xfId="11" applyNumberFormat="1" applyFont="1" applyBorder="1" applyAlignment="1">
      <alignment horizontal="center" vertical="center" wrapText="1"/>
    </xf>
    <xf numFmtId="3" fontId="15" fillId="0" borderId="20" xfId="11" applyNumberFormat="1" applyFont="1" applyBorder="1" applyAlignment="1">
      <alignment horizontal="center" vertical="center" wrapText="1"/>
    </xf>
    <xf numFmtId="3" fontId="15" fillId="0" borderId="11" xfId="11" applyNumberFormat="1" applyFont="1" applyBorder="1" applyAlignment="1">
      <alignment horizontal="center" vertical="center" wrapText="1"/>
    </xf>
    <xf numFmtId="3" fontId="15" fillId="0" borderId="12" xfId="11" applyNumberFormat="1" applyFont="1" applyBorder="1" applyAlignment="1">
      <alignment horizontal="center" vertical="center" wrapText="1"/>
    </xf>
    <xf numFmtId="3" fontId="15" fillId="0" borderId="9" xfId="11" applyNumberFormat="1" applyFont="1" applyBorder="1" applyAlignment="1">
      <alignment horizontal="center" vertical="center" wrapText="1"/>
    </xf>
    <xf numFmtId="0" fontId="47" fillId="0" borderId="11" xfId="29" applyNumberFormat="1" applyFont="1" applyFill="1" applyBorder="1" applyAlignment="1">
      <alignment horizontal="center" vertical="center" wrapText="1"/>
    </xf>
    <xf numFmtId="0" fontId="47" fillId="0" borderId="12" xfId="29" applyNumberFormat="1" applyFont="1" applyFill="1" applyBorder="1" applyAlignment="1">
      <alignment horizontal="center" vertical="center" wrapText="1"/>
    </xf>
    <xf numFmtId="0" fontId="47" fillId="0" borderId="13" xfId="29" applyFont="1" applyBorder="1" applyAlignment="1">
      <alignment horizontal="center" vertical="center" wrapText="1"/>
    </xf>
    <xf numFmtId="0" fontId="47" fillId="0" borderId="15" xfId="29" applyFont="1" applyBorder="1" applyAlignment="1">
      <alignment horizontal="center" vertical="center" wrapText="1"/>
    </xf>
    <xf numFmtId="0" fontId="14" fillId="0" borderId="19" xfId="11" applyFont="1" applyFill="1" applyBorder="1" applyAlignment="1">
      <alignment horizontal="center"/>
    </xf>
    <xf numFmtId="0" fontId="14" fillId="0" borderId="11" xfId="11" applyFont="1" applyFill="1" applyBorder="1" applyAlignment="1">
      <alignment horizontal="center"/>
    </xf>
    <xf numFmtId="0" fontId="14" fillId="0" borderId="12" xfId="11" applyFont="1" applyFill="1" applyBorder="1" applyAlignment="1">
      <alignment horizontal="center"/>
    </xf>
    <xf numFmtId="0" fontId="48" fillId="0" borderId="19" xfId="11" applyFont="1" applyBorder="1" applyAlignment="1">
      <alignment horizontal="center" vertical="center" wrapText="1"/>
    </xf>
    <xf numFmtId="0" fontId="74" fillId="0" borderId="11" xfId="11" applyFont="1" applyBorder="1" applyAlignment="1">
      <alignment horizontal="center" wrapText="1"/>
    </xf>
    <xf numFmtId="0" fontId="74" fillId="0" borderId="12" xfId="11" applyFont="1" applyBorder="1" applyAlignment="1">
      <alignment horizontal="center" wrapText="1"/>
    </xf>
    <xf numFmtId="0" fontId="48" fillId="0" borderId="19" xfId="11" applyFont="1" applyFill="1" applyBorder="1" applyAlignment="1">
      <alignment horizontal="center" vertical="center" wrapText="1"/>
    </xf>
    <xf numFmtId="0" fontId="74" fillId="0" borderId="11" xfId="11" applyFont="1" applyFill="1" applyBorder="1" applyAlignment="1">
      <alignment horizontal="center" wrapText="1"/>
    </xf>
    <xf numFmtId="0" fontId="74" fillId="0" borderId="12" xfId="11" applyFont="1" applyFill="1" applyBorder="1" applyAlignment="1">
      <alignment horizontal="center" wrapText="1"/>
    </xf>
    <xf numFmtId="0" fontId="14" fillId="0" borderId="19" xfId="11" applyFont="1" applyFill="1" applyBorder="1" applyAlignment="1">
      <alignment horizontal="center" vertical="center" wrapText="1"/>
    </xf>
    <xf numFmtId="0" fontId="14" fillId="0" borderId="11" xfId="11" applyFont="1" applyFill="1" applyBorder="1" applyAlignment="1">
      <alignment horizontal="center" vertical="center" wrapText="1"/>
    </xf>
    <xf numFmtId="0" fontId="14" fillId="0" borderId="12" xfId="11" applyFont="1" applyFill="1" applyBorder="1" applyAlignment="1">
      <alignment horizontal="center" vertical="center" wrapText="1"/>
    </xf>
    <xf numFmtId="0" fontId="47" fillId="0" borderId="16" xfId="11" applyFont="1" applyBorder="1" applyAlignment="1">
      <alignment horizontal="center" vertical="center" wrapText="1"/>
    </xf>
    <xf numFmtId="0" fontId="47" fillId="0" borderId="22" xfId="11" applyFont="1" applyBorder="1" applyAlignment="1">
      <alignment horizontal="center" vertical="center" wrapText="1"/>
    </xf>
    <xf numFmtId="0" fontId="47" fillId="0" borderId="23" xfId="11" applyFont="1" applyBorder="1" applyAlignment="1">
      <alignment horizontal="center" vertical="center" wrapText="1"/>
    </xf>
    <xf numFmtId="0" fontId="24" fillId="0" borderId="17" xfId="31" applyFont="1" applyFill="1" applyBorder="1" applyAlignment="1">
      <alignment horizontal="center" vertical="center" wrapText="1"/>
    </xf>
    <xf numFmtId="0" fontId="24" fillId="0" borderId="0" xfId="31" applyFont="1" applyFill="1" applyBorder="1" applyAlignment="1">
      <alignment horizontal="center" vertical="center" wrapText="1"/>
    </xf>
    <xf numFmtId="0" fontId="24" fillId="0" borderId="9" xfId="31" applyFont="1" applyFill="1" applyBorder="1" applyAlignment="1">
      <alignment horizontal="center" vertical="center" wrapText="1"/>
    </xf>
    <xf numFmtId="3" fontId="47" fillId="0" borderId="11" xfId="11" applyNumberFormat="1" applyFont="1" applyFill="1" applyBorder="1" applyAlignment="1">
      <alignment horizontal="center" vertical="center"/>
    </xf>
    <xf numFmtId="3" fontId="47" fillId="0" borderId="12" xfId="11" applyNumberFormat="1" applyFont="1" applyFill="1" applyBorder="1" applyAlignment="1">
      <alignment horizontal="center" vertical="center"/>
    </xf>
    <xf numFmtId="0" fontId="24" fillId="0" borderId="20" xfId="31" applyFont="1" applyFill="1" applyBorder="1" applyAlignment="1">
      <alignment horizontal="center" vertical="center" wrapText="1"/>
    </xf>
    <xf numFmtId="0" fontId="32" fillId="0" borderId="0" xfId="15" applyNumberFormat="1" applyFont="1" applyFill="1" applyBorder="1" applyAlignment="1" applyProtection="1">
      <alignment horizontal="left" wrapText="1"/>
      <protection locked="0"/>
    </xf>
    <xf numFmtId="210" fontId="16" fillId="0" borderId="39" xfId="15" applyNumberFormat="1" applyFont="1" applyFill="1" applyBorder="1" applyAlignment="1" applyProtection="1">
      <alignment horizontal="center" vertical="center"/>
      <protection locked="0"/>
    </xf>
    <xf numFmtId="210" fontId="16" fillId="0" borderId="38" xfId="15" applyNumberFormat="1" applyFont="1" applyFill="1" applyBorder="1" applyAlignment="1" applyProtection="1">
      <alignment horizontal="center" vertical="center"/>
      <protection locked="0"/>
    </xf>
    <xf numFmtId="211" fontId="13" fillId="0" borderId="32" xfId="15" applyNumberFormat="1" applyFont="1" applyFill="1" applyBorder="1" applyAlignment="1" applyProtection="1">
      <alignment horizontal="center" vertical="center"/>
      <protection locked="0"/>
    </xf>
    <xf numFmtId="211" fontId="13" fillId="0" borderId="29" xfId="15" applyNumberFormat="1" applyFont="1" applyFill="1" applyBorder="1" applyAlignment="1" applyProtection="1">
      <alignment horizontal="center" vertical="center"/>
      <protection locked="0"/>
    </xf>
    <xf numFmtId="0" fontId="25" fillId="0" borderId="0" xfId="8" applyNumberFormat="1" applyFont="1" applyFill="1" applyBorder="1" applyAlignment="1" applyProtection="1">
      <alignment horizontal="right"/>
      <protection locked="0"/>
    </xf>
    <xf numFmtId="0" fontId="25" fillId="0" borderId="9" xfId="8" applyNumberFormat="1" applyFont="1" applyFill="1" applyBorder="1" applyAlignment="1" applyProtection="1">
      <alignment horizontal="right"/>
      <protection locked="0"/>
    </xf>
    <xf numFmtId="0" fontId="14" fillId="0" borderId="0" xfId="11" applyFont="1" applyBorder="1" applyAlignment="1">
      <alignment horizontal="right"/>
    </xf>
    <xf numFmtId="0" fontId="14" fillId="0" borderId="9" xfId="11" applyFont="1" applyBorder="1" applyAlignment="1">
      <alignment horizontal="right"/>
    </xf>
    <xf numFmtId="0" fontId="14" fillId="0" borderId="0" xfId="11" applyFont="1" applyAlignment="1">
      <alignment horizontal="right"/>
    </xf>
    <xf numFmtId="0" fontId="48" fillId="0" borderId="0" xfId="11" applyNumberFormat="1" applyFont="1" applyBorder="1" applyAlignment="1" applyProtection="1">
      <alignment horizontal="right"/>
      <protection locked="0"/>
    </xf>
    <xf numFmtId="0" fontId="48" fillId="0" borderId="9" xfId="11" applyNumberFormat="1" applyFont="1" applyBorder="1" applyAlignment="1" applyProtection="1">
      <alignment horizontal="right"/>
      <protection locked="0"/>
    </xf>
    <xf numFmtId="0" fontId="48" fillId="0" borderId="0" xfId="11" applyNumberFormat="1" applyFont="1" applyAlignment="1" applyProtection="1">
      <alignment horizontal="right"/>
      <protection locked="0"/>
    </xf>
    <xf numFmtId="0" fontId="15" fillId="0" borderId="19" xfId="11" applyFont="1" applyBorder="1" applyAlignment="1">
      <alignment horizontal="center"/>
    </xf>
    <xf numFmtId="0" fontId="15" fillId="0" borderId="12" xfId="11" applyFont="1" applyBorder="1" applyAlignment="1">
      <alignment horizontal="center"/>
    </xf>
    <xf numFmtId="0" fontId="14" fillId="0" borderId="16" xfId="11" applyNumberFormat="1" applyFont="1" applyBorder="1" applyAlignment="1" applyProtection="1">
      <alignment horizontal="left"/>
      <protection locked="0"/>
    </xf>
    <xf numFmtId="0" fontId="14" fillId="0" borderId="21" xfId="11" applyNumberFormat="1" applyFont="1" applyBorder="1" applyAlignment="1" applyProtection="1">
      <alignment horizontal="left"/>
      <protection locked="0"/>
    </xf>
    <xf numFmtId="0" fontId="14" fillId="0" borderId="0" xfId="24" applyNumberFormat="1" applyFont="1" applyAlignment="1" applyProtection="1">
      <alignment horizontal="right"/>
      <protection locked="0"/>
    </xf>
    <xf numFmtId="0" fontId="14" fillId="0" borderId="9" xfId="24" applyNumberFormat="1" applyFont="1" applyBorder="1" applyAlignment="1" applyProtection="1">
      <alignment horizontal="right"/>
      <protection locked="0"/>
    </xf>
    <xf numFmtId="0" fontId="15" fillId="0" borderId="19" xfId="24" applyFont="1" applyBorder="1" applyAlignment="1">
      <alignment horizontal="center"/>
    </xf>
    <xf numFmtId="0" fontId="15" fillId="0" borderId="12" xfId="24" applyFont="1" applyBorder="1" applyAlignment="1">
      <alignment horizontal="center"/>
    </xf>
    <xf numFmtId="0" fontId="14" fillId="0" borderId="16" xfId="24" applyNumberFormat="1" applyFont="1" applyBorder="1" applyAlignment="1" applyProtection="1">
      <alignment horizontal="left"/>
      <protection locked="0"/>
    </xf>
    <xf numFmtId="0" fontId="14" fillId="0" borderId="21" xfId="24" applyNumberFormat="1" applyFont="1" applyBorder="1" applyAlignment="1" applyProtection="1">
      <alignment horizontal="left"/>
      <protection locked="0"/>
    </xf>
    <xf numFmtId="0" fontId="15" fillId="0" borderId="22" xfId="11" applyNumberFormat="1" applyFont="1" applyBorder="1" applyAlignment="1" applyProtection="1">
      <alignment horizontal="left" wrapText="1"/>
      <protection locked="0"/>
    </xf>
    <xf numFmtId="0" fontId="15" fillId="0" borderId="0" xfId="11" applyNumberFormat="1" applyFont="1" applyBorder="1" applyAlignment="1" applyProtection="1">
      <alignment horizontal="left" wrapText="1"/>
      <protection locked="0"/>
    </xf>
    <xf numFmtId="0" fontId="15" fillId="0" borderId="18" xfId="11" applyNumberFormat="1" applyFont="1" applyBorder="1" applyAlignment="1" applyProtection="1">
      <alignment horizontal="left" wrapText="1"/>
      <protection locked="0"/>
    </xf>
    <xf numFmtId="0" fontId="15" fillId="0" borderId="23" xfId="11" applyNumberFormat="1" applyFont="1" applyBorder="1" applyAlignment="1" applyProtection="1">
      <alignment horizontal="left" wrapText="1"/>
      <protection locked="0"/>
    </xf>
    <xf numFmtId="0" fontId="15" fillId="0" borderId="9" xfId="11" applyNumberFormat="1" applyFont="1" applyBorder="1" applyAlignment="1" applyProtection="1">
      <alignment horizontal="left" wrapText="1"/>
      <protection locked="0"/>
    </xf>
    <xf numFmtId="0" fontId="15" fillId="0" borderId="20" xfId="11" applyNumberFormat="1" applyFont="1" applyBorder="1" applyAlignment="1" applyProtection="1">
      <alignment horizontal="left" wrapText="1"/>
      <protection locked="0"/>
    </xf>
    <xf numFmtId="0" fontId="15" fillId="0" borderId="22" xfId="11" applyNumberFormat="1" applyFont="1" applyBorder="1" applyAlignment="1" applyProtection="1">
      <alignment horizontal="left"/>
      <protection locked="0"/>
    </xf>
    <xf numFmtId="0" fontId="15" fillId="0" borderId="0" xfId="11" applyNumberFormat="1" applyFont="1" applyBorder="1" applyAlignment="1" applyProtection="1">
      <alignment horizontal="left"/>
      <protection locked="0"/>
    </xf>
    <xf numFmtId="0" fontId="15" fillId="0" borderId="18" xfId="11" applyNumberFormat="1" applyFont="1" applyBorder="1" applyAlignment="1" applyProtection="1">
      <alignment horizontal="left"/>
      <protection locked="0"/>
    </xf>
    <xf numFmtId="0" fontId="14" fillId="0" borderId="0" xfId="11" applyNumberFormat="1" applyFont="1" applyAlignment="1" applyProtection="1">
      <alignment horizontal="right"/>
      <protection locked="0"/>
    </xf>
    <xf numFmtId="0" fontId="14" fillId="0" borderId="9" xfId="11" applyNumberFormat="1" applyFont="1" applyBorder="1" applyAlignment="1" applyProtection="1">
      <alignment horizontal="right"/>
      <protection locked="0"/>
    </xf>
    <xf numFmtId="0" fontId="15" fillId="0" borderId="11" xfId="11" applyFont="1" applyBorder="1" applyAlignment="1">
      <alignment horizontal="center"/>
    </xf>
    <xf numFmtId="0" fontId="14" fillId="0" borderId="17" xfId="11" applyNumberFormat="1" applyFont="1" applyBorder="1" applyAlignment="1" applyProtection="1">
      <alignment horizontal="left"/>
      <protection locked="0"/>
    </xf>
    <xf numFmtId="0" fontId="14" fillId="0" borderId="22" xfId="11" applyNumberFormat="1" applyFont="1" applyBorder="1" applyAlignment="1" applyProtection="1">
      <alignment horizontal="left"/>
      <protection locked="0"/>
    </xf>
    <xf numFmtId="0" fontId="14" fillId="0" borderId="0" xfId="11" applyNumberFormat="1" applyFont="1" applyBorder="1" applyAlignment="1" applyProtection="1">
      <alignment horizontal="left"/>
      <protection locked="0"/>
    </xf>
    <xf numFmtId="0" fontId="14" fillId="0" borderId="18" xfId="11" applyNumberFormat="1" applyFont="1" applyBorder="1" applyAlignment="1" applyProtection="1">
      <alignment horizontal="left"/>
      <protection locked="0"/>
    </xf>
    <xf numFmtId="0" fontId="15" fillId="0" borderId="22" xfId="24" applyNumberFormat="1" applyFont="1" applyBorder="1" applyAlignment="1" applyProtection="1">
      <alignment horizontal="left"/>
      <protection locked="0"/>
    </xf>
    <xf numFmtId="0" fontId="15" fillId="0" borderId="18" xfId="24" applyNumberFormat="1" applyFont="1" applyBorder="1" applyAlignment="1" applyProtection="1">
      <alignment horizontal="left"/>
      <protection locked="0"/>
    </xf>
    <xf numFmtId="0" fontId="14" fillId="0" borderId="22" xfId="24" applyNumberFormat="1" applyFont="1" applyBorder="1" applyAlignment="1" applyProtection="1">
      <alignment horizontal="left"/>
      <protection locked="0"/>
    </xf>
    <xf numFmtId="0" fontId="14" fillId="0" borderId="18" xfId="24" applyNumberFormat="1" applyFont="1" applyBorder="1" applyAlignment="1" applyProtection="1">
      <alignment horizontal="left"/>
      <protection locked="0"/>
    </xf>
    <xf numFmtId="0" fontId="15" fillId="0" borderId="23" xfId="24" applyNumberFormat="1" applyFont="1" applyBorder="1" applyAlignment="1" applyProtection="1">
      <alignment horizontal="left"/>
      <protection locked="0"/>
    </xf>
    <xf numFmtId="0" fontId="15" fillId="0" borderId="20" xfId="24" applyNumberFormat="1" applyFont="1" applyBorder="1" applyAlignment="1" applyProtection="1">
      <alignment horizontal="left"/>
      <protection locked="0"/>
    </xf>
    <xf numFmtId="0" fontId="15" fillId="0" borderId="16" xfId="24" applyNumberFormat="1" applyFont="1" applyBorder="1" applyAlignment="1" applyProtection="1">
      <alignment horizontal="left"/>
      <protection locked="0"/>
    </xf>
    <xf numFmtId="0" fontId="15" fillId="0" borderId="21" xfId="24" applyNumberFormat="1" applyFont="1" applyBorder="1" applyAlignment="1" applyProtection="1">
      <alignment horizontal="left"/>
      <protection locked="0"/>
    </xf>
    <xf numFmtId="0" fontId="15" fillId="0" borderId="23" xfId="24" applyNumberFormat="1" applyFont="1" applyBorder="1" applyAlignment="1" applyProtection="1">
      <alignment horizontal="left" indent="1"/>
      <protection locked="0"/>
    </xf>
    <xf numFmtId="0" fontId="15" fillId="0" borderId="20" xfId="24" applyNumberFormat="1" applyFont="1" applyBorder="1" applyAlignment="1" applyProtection="1">
      <alignment horizontal="left" indent="1"/>
      <protection locked="0"/>
    </xf>
    <xf numFmtId="0" fontId="15" fillId="0" borderId="19" xfId="24" applyFont="1" applyBorder="1" applyAlignment="1">
      <alignment horizontal="left" indent="1"/>
    </xf>
    <xf numFmtId="0" fontId="15" fillId="0" borderId="12" xfId="24" applyFont="1" applyBorder="1" applyAlignment="1">
      <alignment horizontal="left" indent="1"/>
    </xf>
    <xf numFmtId="0" fontId="14" fillId="0" borderId="16" xfId="11" applyFont="1" applyFill="1" applyBorder="1" applyAlignment="1">
      <alignment horizontal="center" wrapText="1"/>
    </xf>
    <xf numFmtId="0" fontId="14" fillId="0" borderId="17" xfId="11" applyFont="1" applyFill="1" applyBorder="1" applyAlignment="1">
      <alignment horizontal="center" wrapText="1"/>
    </xf>
    <xf numFmtId="0" fontId="14" fillId="0" borderId="22" xfId="11" applyFont="1" applyFill="1" applyBorder="1" applyAlignment="1">
      <alignment horizontal="center" wrapText="1"/>
    </xf>
    <xf numFmtId="0" fontId="14" fillId="0" borderId="0" xfId="11" applyFont="1" applyFill="1" applyBorder="1" applyAlignment="1">
      <alignment horizontal="center" wrapText="1"/>
    </xf>
    <xf numFmtId="0" fontId="15" fillId="0" borderId="23" xfId="11" applyFont="1" applyBorder="1" applyAlignment="1">
      <alignment horizontal="center"/>
    </xf>
    <xf numFmtId="0" fontId="15" fillId="0" borderId="9" xfId="11" applyFont="1" applyBorder="1" applyAlignment="1">
      <alignment horizontal="center"/>
    </xf>
    <xf numFmtId="0" fontId="14" fillId="0" borderId="16" xfId="24" applyFont="1" applyFill="1" applyBorder="1" applyAlignment="1">
      <alignment horizontal="center" wrapText="1"/>
    </xf>
    <xf numFmtId="0" fontId="14" fillId="0" borderId="21" xfId="24" applyFont="1" applyFill="1" applyBorder="1" applyAlignment="1">
      <alignment horizontal="center" wrapText="1"/>
    </xf>
    <xf numFmtId="0" fontId="14" fillId="0" borderId="13" xfId="24" applyFont="1" applyFill="1" applyBorder="1" applyAlignment="1">
      <alignment horizontal="center" vertical="center" wrapText="1"/>
    </xf>
    <xf numFmtId="0" fontId="14" fillId="0" borderId="14" xfId="24" applyFont="1" applyFill="1" applyBorder="1" applyAlignment="1">
      <alignment horizontal="center" vertical="center" wrapText="1"/>
    </xf>
    <xf numFmtId="0" fontId="14" fillId="0" borderId="15" xfId="24" applyFont="1" applyFill="1" applyBorder="1" applyAlignment="1">
      <alignment horizontal="center" vertical="center" wrapText="1"/>
    </xf>
    <xf numFmtId="0" fontId="14" fillId="0" borderId="22" xfId="24" applyFont="1" applyFill="1" applyBorder="1" applyAlignment="1">
      <alignment horizontal="center" wrapText="1"/>
    </xf>
    <xf numFmtId="0" fontId="14" fillId="0" borderId="18" xfId="24" applyFont="1" applyFill="1" applyBorder="1" applyAlignment="1">
      <alignment horizontal="center" wrapText="1"/>
    </xf>
    <xf numFmtId="0" fontId="15" fillId="0" borderId="23" xfId="24" applyFont="1" applyBorder="1" applyAlignment="1">
      <alignment horizontal="center"/>
    </xf>
    <xf numFmtId="0" fontId="15" fillId="0" borderId="20" xfId="24" applyFont="1" applyBorder="1" applyAlignment="1">
      <alignment horizontal="center"/>
    </xf>
    <xf numFmtId="0" fontId="15" fillId="0" borderId="14" xfId="24" applyFont="1" applyFill="1" applyBorder="1" applyAlignment="1">
      <alignment horizontal="center"/>
    </xf>
  </cellXfs>
  <cellStyles count="32">
    <cellStyle name="Comma" xfId="26" builtinId="3"/>
    <cellStyle name="Comma 2" xfId="1"/>
    <cellStyle name="Comma 3" xfId="2"/>
    <cellStyle name="Comma 4" xfId="3"/>
    <cellStyle name="Hyperlink" xfId="4" builtinId="8"/>
    <cellStyle name="Hyperlink 2" xfId="5"/>
    <cellStyle name="Normal" xfId="0" builtinId="0"/>
    <cellStyle name="Normal 10" xfId="6"/>
    <cellStyle name="Normal 10 2" xfId="7"/>
    <cellStyle name="Normal 2" xfId="8"/>
    <cellStyle name="Normal 2 2" xfId="9"/>
    <cellStyle name="Normal 2 3" xfId="10"/>
    <cellStyle name="Normal 3" xfId="11"/>
    <cellStyle name="Normal 3 2" xfId="25"/>
    <cellStyle name="Normal 32" xfId="12"/>
    <cellStyle name="Normal 4" xfId="13"/>
    <cellStyle name="Normal 4 2" xfId="14"/>
    <cellStyle name="Normal 4 3" xfId="24"/>
    <cellStyle name="Normal 5" xfId="15"/>
    <cellStyle name="Normal 6" xfId="16"/>
    <cellStyle name="Normal 6 2" xfId="17"/>
    <cellStyle name="Normal 7" xfId="18"/>
    <cellStyle name="Normal 7 2" xfId="19"/>
    <cellStyle name="Normal 8" xfId="20"/>
    <cellStyle name="Normal 8 2" xfId="21"/>
    <cellStyle name="Normal 9" xfId="22"/>
    <cellStyle name="Normal_Sheet1" xfId="29"/>
    <cellStyle name="Normal_sheet1_1" xfId="30"/>
    <cellStyle name="Normal_Sheet2" xfId="31"/>
    <cellStyle name="Normal_Table 8_1" xfId="27"/>
    <cellStyle name="Normal_Table 8_1 2" xfId="28"/>
    <cellStyle name="Percent 2" xfId="23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3</xdr:row>
      <xdr:rowOff>0</xdr:rowOff>
    </xdr:from>
    <xdr:to>
      <xdr:col>5</xdr:col>
      <xdr:colOff>228600</xdr:colOff>
      <xdr:row>6</xdr:row>
      <xdr:rowOff>9525</xdr:rowOff>
    </xdr:to>
    <xdr:pic>
      <xdr:nvPicPr>
        <xdr:cNvPr id="2299" name="Picture 1" descr="StatlogoSm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81025"/>
          <a:ext cx="1047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23</xdr:row>
      <xdr:rowOff>142875</xdr:rowOff>
    </xdr:from>
    <xdr:to>
      <xdr:col>7</xdr:col>
      <xdr:colOff>59625</xdr:colOff>
      <xdr:row>36</xdr:row>
      <xdr:rowOff>6375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/>
        <a:srcRect l="27159" t="32276" r="25824" b="10205"/>
        <a:stretch/>
      </xdr:blipFill>
      <xdr:spPr bwMode="auto">
        <a:xfrm>
          <a:off x="1266825" y="5086350"/>
          <a:ext cx="3060000" cy="234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95291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9529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9529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9529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8</xdr:row>
      <xdr:rowOff>28575</xdr:rowOff>
    </xdr:from>
    <xdr:to>
      <xdr:col>6</xdr:col>
      <xdr:colOff>704850</xdr:colOff>
      <xdr:row>8</xdr:row>
      <xdr:rowOff>152400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7534275" y="133350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8</xdr:row>
      <xdr:rowOff>28575</xdr:rowOff>
    </xdr:from>
    <xdr:to>
      <xdr:col>6</xdr:col>
      <xdr:colOff>704850</xdr:colOff>
      <xdr:row>8</xdr:row>
      <xdr:rowOff>152400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7534275" y="133350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8</xdr:row>
      <xdr:rowOff>28575</xdr:rowOff>
    </xdr:from>
    <xdr:to>
      <xdr:col>6</xdr:col>
      <xdr:colOff>704850</xdr:colOff>
      <xdr:row>8</xdr:row>
      <xdr:rowOff>152400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7534275" y="133350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8</xdr:row>
      <xdr:rowOff>28575</xdr:rowOff>
    </xdr:from>
    <xdr:to>
      <xdr:col>6</xdr:col>
      <xdr:colOff>704850</xdr:colOff>
      <xdr:row>8</xdr:row>
      <xdr:rowOff>152400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534275" y="133350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476250</xdr:colOff>
      <xdr:row>7</xdr:row>
      <xdr:rowOff>28575</xdr:rowOff>
    </xdr:from>
    <xdr:to>
      <xdr:col>6</xdr:col>
      <xdr:colOff>704850</xdr:colOff>
      <xdr:row>7</xdr:row>
      <xdr:rowOff>152400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7534275" y="1200150"/>
          <a:ext cx="228600" cy="1238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371475</xdr:colOff>
      <xdr:row>5</xdr:row>
      <xdr:rowOff>257175</xdr:rowOff>
    </xdr:from>
    <xdr:to>
      <xdr:col>12</xdr:col>
      <xdr:colOff>0</xdr:colOff>
      <xdr:row>5</xdr:row>
      <xdr:rowOff>400050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18586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8991600" y="1038225"/>
          <a:ext cx="257175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9620250" y="1038225"/>
          <a:ext cx="257175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133350</xdr:colOff>
      <xdr:row>5</xdr:row>
      <xdr:rowOff>257175</xdr:rowOff>
    </xdr:from>
    <xdr:to>
      <xdr:col>16</xdr:col>
      <xdr:colOff>438150</xdr:colOff>
      <xdr:row>5</xdr:row>
      <xdr:rowOff>390525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0782300" y="962025"/>
          <a:ext cx="304800" cy="1333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4</xdr:row>
      <xdr:rowOff>200025</xdr:rowOff>
    </xdr:from>
    <xdr:to>
      <xdr:col>12</xdr:col>
      <xdr:colOff>133350</xdr:colOff>
      <xdr:row>4</xdr:row>
      <xdr:rowOff>333375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410575" y="676275"/>
          <a:ext cx="381000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361950</xdr:colOff>
      <xdr:row>4</xdr:row>
      <xdr:rowOff>209550</xdr:rowOff>
    </xdr:from>
    <xdr:to>
      <xdr:col>13</xdr:col>
      <xdr:colOff>152400</xdr:colOff>
      <xdr:row>4</xdr:row>
      <xdr:rowOff>361950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020175" y="676275"/>
          <a:ext cx="314325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381000</xdr:colOff>
      <xdr:row>4</xdr:row>
      <xdr:rowOff>190500</xdr:rowOff>
    </xdr:from>
    <xdr:to>
      <xdr:col>14</xdr:col>
      <xdr:colOff>123825</xdr:colOff>
      <xdr:row>4</xdr:row>
      <xdr:rowOff>333375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9563100" y="676275"/>
          <a:ext cx="266700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161925</xdr:colOff>
      <xdr:row>4</xdr:row>
      <xdr:rowOff>361950</xdr:rowOff>
    </xdr:from>
    <xdr:to>
      <xdr:col>17</xdr:col>
      <xdr:colOff>9525</xdr:colOff>
      <xdr:row>4</xdr:row>
      <xdr:rowOff>523875</xdr:rowOff>
    </xdr:to>
    <xdr:sp macro="" textlink="">
      <xdr:nvSpPr>
        <xdr:cNvPr id="5" name="Text Box 9"/>
        <xdr:cNvSpPr txBox="1">
          <a:spLocks noChangeArrowheads="1"/>
        </xdr:cNvSpPr>
      </xdr:nvSpPr>
      <xdr:spPr bwMode="auto">
        <a:xfrm flipV="1">
          <a:off x="10915650" y="676275"/>
          <a:ext cx="371475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171450</xdr:colOff>
      <xdr:row>4</xdr:row>
      <xdr:rowOff>361948</xdr:rowOff>
    </xdr:from>
    <xdr:to>
      <xdr:col>25</xdr:col>
      <xdr:colOff>457200</xdr:colOff>
      <xdr:row>4</xdr:row>
      <xdr:rowOff>514349</xdr:rowOff>
    </xdr:to>
    <xdr:sp macro="" textlink="">
      <xdr:nvSpPr>
        <xdr:cNvPr id="6" name="Text Box 9"/>
        <xdr:cNvSpPr txBox="1">
          <a:spLocks noChangeArrowheads="1"/>
        </xdr:cNvSpPr>
      </xdr:nvSpPr>
      <xdr:spPr bwMode="auto">
        <a:xfrm flipV="1">
          <a:off x="15640050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4</xdr:row>
      <xdr:rowOff>361948</xdr:rowOff>
    </xdr:from>
    <xdr:to>
      <xdr:col>18</xdr:col>
      <xdr:colOff>457200</xdr:colOff>
      <xdr:row>4</xdr:row>
      <xdr:rowOff>514349</xdr:rowOff>
    </xdr:to>
    <xdr:sp macro="" textlink="">
      <xdr:nvSpPr>
        <xdr:cNvPr id="7" name="Text Box 9"/>
        <xdr:cNvSpPr txBox="1">
          <a:spLocks noChangeArrowheads="1"/>
        </xdr:cNvSpPr>
      </xdr:nvSpPr>
      <xdr:spPr bwMode="auto">
        <a:xfrm flipV="1">
          <a:off x="11972925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4</xdr:row>
      <xdr:rowOff>371475</xdr:rowOff>
    </xdr:from>
    <xdr:to>
      <xdr:col>25</xdr:col>
      <xdr:colOff>457200</xdr:colOff>
      <xdr:row>4</xdr:row>
      <xdr:rowOff>523876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 flipV="1">
          <a:off x="15640050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9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4</xdr:row>
      <xdr:rowOff>361948</xdr:rowOff>
    </xdr:from>
    <xdr:to>
      <xdr:col>19</xdr:col>
      <xdr:colOff>457200</xdr:colOff>
      <xdr:row>4</xdr:row>
      <xdr:rowOff>514349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 flipV="1">
          <a:off x="12496800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4</xdr:row>
      <xdr:rowOff>371475</xdr:rowOff>
    </xdr:from>
    <xdr:to>
      <xdr:col>19</xdr:col>
      <xdr:colOff>457200</xdr:colOff>
      <xdr:row>4</xdr:row>
      <xdr:rowOff>523876</xdr:rowOff>
    </xdr:to>
    <xdr:sp macro="" textlink="">
      <xdr:nvSpPr>
        <xdr:cNvPr id="11" name="Text Box 9"/>
        <xdr:cNvSpPr txBox="1">
          <a:spLocks noChangeArrowheads="1"/>
        </xdr:cNvSpPr>
      </xdr:nvSpPr>
      <xdr:spPr bwMode="auto">
        <a:xfrm flipV="1">
          <a:off x="12496800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12" name="Text Box 9"/>
        <xdr:cNvSpPr txBox="1">
          <a:spLocks noChangeArrowheads="1"/>
        </xdr:cNvSpPr>
      </xdr:nvSpPr>
      <xdr:spPr bwMode="auto">
        <a:xfrm flipV="1">
          <a:off x="12496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4</xdr:row>
      <xdr:rowOff>361948</xdr:rowOff>
    </xdr:from>
    <xdr:to>
      <xdr:col>20</xdr:col>
      <xdr:colOff>457200</xdr:colOff>
      <xdr:row>4</xdr:row>
      <xdr:rowOff>514349</xdr:rowOff>
    </xdr:to>
    <xdr:sp macro="" textlink="">
      <xdr:nvSpPr>
        <xdr:cNvPr id="13" name="Text Box 9"/>
        <xdr:cNvSpPr txBox="1">
          <a:spLocks noChangeArrowheads="1"/>
        </xdr:cNvSpPr>
      </xdr:nvSpPr>
      <xdr:spPr bwMode="auto">
        <a:xfrm flipV="1">
          <a:off x="13020675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4</xdr:row>
      <xdr:rowOff>371475</xdr:rowOff>
    </xdr:from>
    <xdr:to>
      <xdr:col>20</xdr:col>
      <xdr:colOff>457200</xdr:colOff>
      <xdr:row>4</xdr:row>
      <xdr:rowOff>523876</xdr:rowOff>
    </xdr:to>
    <xdr:sp macro="" textlink="">
      <xdr:nvSpPr>
        <xdr:cNvPr id="14" name="Text Box 9"/>
        <xdr:cNvSpPr txBox="1">
          <a:spLocks noChangeArrowheads="1"/>
        </xdr:cNvSpPr>
      </xdr:nvSpPr>
      <xdr:spPr bwMode="auto">
        <a:xfrm flipV="1">
          <a:off x="13020675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5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4</xdr:row>
      <xdr:rowOff>361948</xdr:rowOff>
    </xdr:from>
    <xdr:to>
      <xdr:col>21</xdr:col>
      <xdr:colOff>457200</xdr:colOff>
      <xdr:row>4</xdr:row>
      <xdr:rowOff>514349</xdr:rowOff>
    </xdr:to>
    <xdr:sp macro="" textlink="">
      <xdr:nvSpPr>
        <xdr:cNvPr id="16" name="Text Box 9"/>
        <xdr:cNvSpPr txBox="1">
          <a:spLocks noChangeArrowheads="1"/>
        </xdr:cNvSpPr>
      </xdr:nvSpPr>
      <xdr:spPr bwMode="auto">
        <a:xfrm flipV="1">
          <a:off x="13544550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4</xdr:row>
      <xdr:rowOff>371475</xdr:rowOff>
    </xdr:from>
    <xdr:to>
      <xdr:col>21</xdr:col>
      <xdr:colOff>457200</xdr:colOff>
      <xdr:row>4</xdr:row>
      <xdr:rowOff>523876</xdr:rowOff>
    </xdr:to>
    <xdr:sp macro="" textlink="">
      <xdr:nvSpPr>
        <xdr:cNvPr id="17" name="Text Box 9"/>
        <xdr:cNvSpPr txBox="1">
          <a:spLocks noChangeArrowheads="1"/>
        </xdr:cNvSpPr>
      </xdr:nvSpPr>
      <xdr:spPr bwMode="auto">
        <a:xfrm flipV="1">
          <a:off x="13544550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19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4</xdr:row>
      <xdr:rowOff>361948</xdr:rowOff>
    </xdr:from>
    <xdr:to>
      <xdr:col>22</xdr:col>
      <xdr:colOff>457200</xdr:colOff>
      <xdr:row>4</xdr:row>
      <xdr:rowOff>514349</xdr:rowOff>
    </xdr:to>
    <xdr:sp macro="" textlink="">
      <xdr:nvSpPr>
        <xdr:cNvPr id="20" name="Text Box 9"/>
        <xdr:cNvSpPr txBox="1">
          <a:spLocks noChangeArrowheads="1"/>
        </xdr:cNvSpPr>
      </xdr:nvSpPr>
      <xdr:spPr bwMode="auto">
        <a:xfrm flipV="1">
          <a:off x="14068425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4</xdr:row>
      <xdr:rowOff>371475</xdr:rowOff>
    </xdr:from>
    <xdr:to>
      <xdr:col>22</xdr:col>
      <xdr:colOff>457200</xdr:colOff>
      <xdr:row>4</xdr:row>
      <xdr:rowOff>523876</xdr:rowOff>
    </xdr:to>
    <xdr:sp macro="" textlink="">
      <xdr:nvSpPr>
        <xdr:cNvPr id="21" name="Text Box 9"/>
        <xdr:cNvSpPr txBox="1">
          <a:spLocks noChangeArrowheads="1"/>
        </xdr:cNvSpPr>
      </xdr:nvSpPr>
      <xdr:spPr bwMode="auto">
        <a:xfrm flipV="1">
          <a:off x="14068425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2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3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24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5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6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27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28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29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30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1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2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3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4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35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6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7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8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9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0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1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42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4</xdr:row>
      <xdr:rowOff>361948</xdr:rowOff>
    </xdr:from>
    <xdr:to>
      <xdr:col>23</xdr:col>
      <xdr:colOff>457200</xdr:colOff>
      <xdr:row>4</xdr:row>
      <xdr:rowOff>514349</xdr:rowOff>
    </xdr:to>
    <xdr:sp macro="" textlink="">
      <xdr:nvSpPr>
        <xdr:cNvPr id="43" name="Text Box 9"/>
        <xdr:cNvSpPr txBox="1">
          <a:spLocks noChangeArrowheads="1"/>
        </xdr:cNvSpPr>
      </xdr:nvSpPr>
      <xdr:spPr bwMode="auto">
        <a:xfrm flipV="1">
          <a:off x="14592300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4</xdr:row>
      <xdr:rowOff>371475</xdr:rowOff>
    </xdr:from>
    <xdr:to>
      <xdr:col>23</xdr:col>
      <xdr:colOff>457200</xdr:colOff>
      <xdr:row>4</xdr:row>
      <xdr:rowOff>523876</xdr:rowOff>
    </xdr:to>
    <xdr:sp macro="" textlink="">
      <xdr:nvSpPr>
        <xdr:cNvPr id="44" name="Text Box 9"/>
        <xdr:cNvSpPr txBox="1">
          <a:spLocks noChangeArrowheads="1"/>
        </xdr:cNvSpPr>
      </xdr:nvSpPr>
      <xdr:spPr bwMode="auto">
        <a:xfrm flipV="1">
          <a:off x="14592300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45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46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4</xdr:row>
      <xdr:rowOff>371475</xdr:rowOff>
    </xdr:from>
    <xdr:to>
      <xdr:col>23</xdr:col>
      <xdr:colOff>457200</xdr:colOff>
      <xdr:row>4</xdr:row>
      <xdr:rowOff>523876</xdr:rowOff>
    </xdr:to>
    <xdr:sp macro="" textlink="">
      <xdr:nvSpPr>
        <xdr:cNvPr id="48" name="Text Box 9"/>
        <xdr:cNvSpPr txBox="1">
          <a:spLocks noChangeArrowheads="1"/>
        </xdr:cNvSpPr>
      </xdr:nvSpPr>
      <xdr:spPr bwMode="auto">
        <a:xfrm flipV="1">
          <a:off x="14592300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49" name="Text Box 9"/>
        <xdr:cNvSpPr txBox="1">
          <a:spLocks noChangeArrowheads="1"/>
        </xdr:cNvSpPr>
      </xdr:nvSpPr>
      <xdr:spPr bwMode="auto">
        <a:xfrm flipV="1">
          <a:off x="12496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50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1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2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53" name="Text Box 9"/>
        <xdr:cNvSpPr txBox="1">
          <a:spLocks noChangeArrowheads="1"/>
        </xdr:cNvSpPr>
      </xdr:nvSpPr>
      <xdr:spPr bwMode="auto">
        <a:xfrm flipV="1">
          <a:off x="359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56" name="Text Box 9"/>
        <xdr:cNvSpPr txBox="1">
          <a:spLocks noChangeArrowheads="1"/>
        </xdr:cNvSpPr>
      </xdr:nvSpPr>
      <xdr:spPr bwMode="auto">
        <a:xfrm flipV="1">
          <a:off x="359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57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8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9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60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61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62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63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64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65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66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67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68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69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70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71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72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73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74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75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76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77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78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79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80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81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82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83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84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85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86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87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88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89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90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91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92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93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94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95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96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97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98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99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100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101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102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103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104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105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06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107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108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109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110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111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112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13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114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115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11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11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11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119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2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121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12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123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124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125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126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27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128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129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130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131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132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133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34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135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136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13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13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13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14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4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14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14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14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14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14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14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4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14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15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5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15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15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5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15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15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15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5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15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16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6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16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16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16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16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16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16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17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17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72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173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174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75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76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177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178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79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0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81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182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183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4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185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186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7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88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189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190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91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92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3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194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195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96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197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198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99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00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201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202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03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04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205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206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20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08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209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210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11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212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213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214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15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16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7</xdr:row>
      <xdr:rowOff>0</xdr:rowOff>
    </xdr:from>
    <xdr:to>
      <xdr:col>25</xdr:col>
      <xdr:colOff>457200</xdr:colOff>
      <xdr:row>7</xdr:row>
      <xdr:rowOff>1</xdr:rowOff>
    </xdr:to>
    <xdr:sp macro="" textlink="">
      <xdr:nvSpPr>
        <xdr:cNvPr id="217" name="Text Box 9"/>
        <xdr:cNvSpPr txBox="1">
          <a:spLocks noChangeArrowheads="1"/>
        </xdr:cNvSpPr>
      </xdr:nvSpPr>
      <xdr:spPr bwMode="auto">
        <a:xfrm flipV="1">
          <a:off x="15640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8</xdr:row>
      <xdr:rowOff>0</xdr:rowOff>
    </xdr:from>
    <xdr:to>
      <xdr:col>25</xdr:col>
      <xdr:colOff>457200</xdr:colOff>
      <xdr:row>8</xdr:row>
      <xdr:rowOff>1</xdr:rowOff>
    </xdr:to>
    <xdr:sp macro="" textlink="">
      <xdr:nvSpPr>
        <xdr:cNvPr id="218" name="Text Box 9"/>
        <xdr:cNvSpPr txBox="1">
          <a:spLocks noChangeArrowheads="1"/>
        </xdr:cNvSpPr>
      </xdr:nvSpPr>
      <xdr:spPr bwMode="auto">
        <a:xfrm flipV="1">
          <a:off x="15640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219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20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8</xdr:row>
      <xdr:rowOff>0</xdr:rowOff>
    </xdr:from>
    <xdr:to>
      <xdr:col>25</xdr:col>
      <xdr:colOff>457200</xdr:colOff>
      <xdr:row>8</xdr:row>
      <xdr:rowOff>1</xdr:rowOff>
    </xdr:to>
    <xdr:sp macro="" textlink="">
      <xdr:nvSpPr>
        <xdr:cNvPr id="221" name="Text Box 9"/>
        <xdr:cNvSpPr txBox="1">
          <a:spLocks noChangeArrowheads="1"/>
        </xdr:cNvSpPr>
      </xdr:nvSpPr>
      <xdr:spPr bwMode="auto">
        <a:xfrm flipV="1">
          <a:off x="15640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222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23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7</xdr:row>
      <xdr:rowOff>0</xdr:rowOff>
    </xdr:from>
    <xdr:to>
      <xdr:col>25</xdr:col>
      <xdr:colOff>457200</xdr:colOff>
      <xdr:row>7</xdr:row>
      <xdr:rowOff>1</xdr:rowOff>
    </xdr:to>
    <xdr:sp macro="" textlink="">
      <xdr:nvSpPr>
        <xdr:cNvPr id="224" name="Text Box 9"/>
        <xdr:cNvSpPr txBox="1">
          <a:spLocks noChangeArrowheads="1"/>
        </xdr:cNvSpPr>
      </xdr:nvSpPr>
      <xdr:spPr bwMode="auto">
        <a:xfrm flipV="1">
          <a:off x="15640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8</xdr:row>
      <xdr:rowOff>0</xdr:rowOff>
    </xdr:from>
    <xdr:to>
      <xdr:col>25</xdr:col>
      <xdr:colOff>457200</xdr:colOff>
      <xdr:row>8</xdr:row>
      <xdr:rowOff>1</xdr:rowOff>
    </xdr:to>
    <xdr:sp macro="" textlink="">
      <xdr:nvSpPr>
        <xdr:cNvPr id="225" name="Text Box 9"/>
        <xdr:cNvSpPr txBox="1">
          <a:spLocks noChangeArrowheads="1"/>
        </xdr:cNvSpPr>
      </xdr:nvSpPr>
      <xdr:spPr bwMode="auto">
        <a:xfrm flipV="1">
          <a:off x="15640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226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27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28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29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30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31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32" name="Text Box 9"/>
        <xdr:cNvSpPr txBox="1">
          <a:spLocks noChangeArrowheads="1"/>
        </xdr:cNvSpPr>
      </xdr:nvSpPr>
      <xdr:spPr bwMode="auto">
        <a:xfrm flipV="1">
          <a:off x="15640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4</xdr:row>
      <xdr:rowOff>361948</xdr:rowOff>
    </xdr:from>
    <xdr:to>
      <xdr:col>24</xdr:col>
      <xdr:colOff>457200</xdr:colOff>
      <xdr:row>4</xdr:row>
      <xdr:rowOff>514349</xdr:rowOff>
    </xdr:to>
    <xdr:sp macro="" textlink="">
      <xdr:nvSpPr>
        <xdr:cNvPr id="233" name="Text Box 9"/>
        <xdr:cNvSpPr txBox="1">
          <a:spLocks noChangeArrowheads="1"/>
        </xdr:cNvSpPr>
      </xdr:nvSpPr>
      <xdr:spPr bwMode="auto">
        <a:xfrm flipV="1">
          <a:off x="15116175" y="676273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4</xdr:row>
      <xdr:rowOff>371475</xdr:rowOff>
    </xdr:from>
    <xdr:to>
      <xdr:col>24</xdr:col>
      <xdr:colOff>457200</xdr:colOff>
      <xdr:row>4</xdr:row>
      <xdr:rowOff>523876</xdr:rowOff>
    </xdr:to>
    <xdr:sp macro="" textlink="">
      <xdr:nvSpPr>
        <xdr:cNvPr id="234" name="Text Box 9"/>
        <xdr:cNvSpPr txBox="1">
          <a:spLocks noChangeArrowheads="1"/>
        </xdr:cNvSpPr>
      </xdr:nvSpPr>
      <xdr:spPr bwMode="auto">
        <a:xfrm flipV="1">
          <a:off x="15116175" y="676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35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36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37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38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39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240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241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42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43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244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45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46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247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248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49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50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51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52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53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54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55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256" name="Text Box 9"/>
        <xdr:cNvSpPr txBox="1">
          <a:spLocks noChangeArrowheads="1"/>
        </xdr:cNvSpPr>
      </xdr:nvSpPr>
      <xdr:spPr bwMode="auto">
        <a:xfrm flipV="1">
          <a:off x="12496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257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58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59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260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261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262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63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64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65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66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67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268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69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0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1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2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3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4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5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6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277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278" name="Text Box 9"/>
        <xdr:cNvSpPr txBox="1">
          <a:spLocks noChangeArrowheads="1"/>
        </xdr:cNvSpPr>
      </xdr:nvSpPr>
      <xdr:spPr bwMode="auto">
        <a:xfrm flipV="1">
          <a:off x="359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279" name="Text Box 9"/>
        <xdr:cNvSpPr txBox="1">
          <a:spLocks noChangeArrowheads="1"/>
        </xdr:cNvSpPr>
      </xdr:nvSpPr>
      <xdr:spPr bwMode="auto">
        <a:xfrm flipV="1">
          <a:off x="359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280" name="Text Box 9"/>
        <xdr:cNvSpPr txBox="1">
          <a:spLocks noChangeArrowheads="1"/>
        </xdr:cNvSpPr>
      </xdr:nvSpPr>
      <xdr:spPr bwMode="auto">
        <a:xfrm flipV="1">
          <a:off x="359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281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282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283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284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285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286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287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288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289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290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291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2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3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4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5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6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7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8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299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00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01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02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03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04" name="Text Box 9"/>
        <xdr:cNvSpPr txBox="1">
          <a:spLocks noChangeArrowheads="1"/>
        </xdr:cNvSpPr>
      </xdr:nvSpPr>
      <xdr:spPr bwMode="auto">
        <a:xfrm flipV="1">
          <a:off x="4114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05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06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07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08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09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10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11" name="Text Box 9"/>
        <xdr:cNvSpPr txBox="1">
          <a:spLocks noChangeArrowheads="1"/>
        </xdr:cNvSpPr>
      </xdr:nvSpPr>
      <xdr:spPr bwMode="auto">
        <a:xfrm flipV="1">
          <a:off x="4638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2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3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4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5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6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7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8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19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20" name="Text Box 9"/>
        <xdr:cNvSpPr txBox="1">
          <a:spLocks noChangeArrowheads="1"/>
        </xdr:cNvSpPr>
      </xdr:nvSpPr>
      <xdr:spPr bwMode="auto">
        <a:xfrm flipV="1">
          <a:off x="5162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1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2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3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4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5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6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7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8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29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30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31" name="Text Box 9"/>
        <xdr:cNvSpPr txBox="1">
          <a:spLocks noChangeArrowheads="1"/>
        </xdr:cNvSpPr>
      </xdr:nvSpPr>
      <xdr:spPr bwMode="auto">
        <a:xfrm flipV="1">
          <a:off x="5686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2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3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4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5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6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7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8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39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40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41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42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43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44" name="Text Box 9"/>
        <xdr:cNvSpPr txBox="1">
          <a:spLocks noChangeArrowheads="1"/>
        </xdr:cNvSpPr>
      </xdr:nvSpPr>
      <xdr:spPr bwMode="auto">
        <a:xfrm flipV="1">
          <a:off x="6210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45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46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47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48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49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0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1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2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3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4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5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6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7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8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59" name="Text Box 9"/>
        <xdr:cNvSpPr txBox="1">
          <a:spLocks noChangeArrowheads="1"/>
        </xdr:cNvSpPr>
      </xdr:nvSpPr>
      <xdr:spPr bwMode="auto">
        <a:xfrm flipV="1">
          <a:off x="6734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0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1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2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3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4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5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6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7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8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69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0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1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2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3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4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5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6" name="Text Box 9"/>
        <xdr:cNvSpPr txBox="1">
          <a:spLocks noChangeArrowheads="1"/>
        </xdr:cNvSpPr>
      </xdr:nvSpPr>
      <xdr:spPr bwMode="auto">
        <a:xfrm flipV="1">
          <a:off x="7258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77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78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79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0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1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2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3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4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5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6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7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8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9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90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91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92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93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94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95" name="Text Box 9"/>
        <xdr:cNvSpPr txBox="1">
          <a:spLocks noChangeArrowheads="1"/>
        </xdr:cNvSpPr>
      </xdr:nvSpPr>
      <xdr:spPr bwMode="auto">
        <a:xfrm flipV="1">
          <a:off x="7781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39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397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398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399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0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1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2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3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4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5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7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8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09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0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1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2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3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4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5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41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17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18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19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0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1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2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3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4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5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6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7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8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29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0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1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2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3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4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5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6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7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8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39" name="Text Box 9"/>
        <xdr:cNvSpPr txBox="1">
          <a:spLocks noChangeArrowheads="1"/>
        </xdr:cNvSpPr>
      </xdr:nvSpPr>
      <xdr:spPr bwMode="auto">
        <a:xfrm flipV="1">
          <a:off x="8829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0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1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2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3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4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5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6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7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8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49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0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1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2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3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4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5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6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7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8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59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60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61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62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63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64" name="Text Box 9"/>
        <xdr:cNvSpPr txBox="1">
          <a:spLocks noChangeArrowheads="1"/>
        </xdr:cNvSpPr>
      </xdr:nvSpPr>
      <xdr:spPr bwMode="auto">
        <a:xfrm flipV="1">
          <a:off x="9353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6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6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6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6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6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7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8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9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0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1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2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6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7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8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39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40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41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42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43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44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545" name="Text Box 9"/>
        <xdr:cNvSpPr txBox="1">
          <a:spLocks noChangeArrowheads="1"/>
        </xdr:cNvSpPr>
      </xdr:nvSpPr>
      <xdr:spPr bwMode="auto">
        <a:xfrm flipV="1">
          <a:off x="9877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4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4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4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4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5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6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7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8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59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0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1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2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3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4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5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6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7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8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69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2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3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4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5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6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7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8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09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10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711" name="Text Box 9"/>
        <xdr:cNvSpPr txBox="1">
          <a:spLocks noChangeArrowheads="1"/>
        </xdr:cNvSpPr>
      </xdr:nvSpPr>
      <xdr:spPr bwMode="auto">
        <a:xfrm flipV="1">
          <a:off x="10401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1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2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3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4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5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6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7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8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79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0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1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2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3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4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5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6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0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1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2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3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4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5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6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7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8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879" name="Text Box 9"/>
        <xdr:cNvSpPr txBox="1">
          <a:spLocks noChangeArrowheads="1"/>
        </xdr:cNvSpPr>
      </xdr:nvSpPr>
      <xdr:spPr bwMode="auto">
        <a:xfrm flipV="1">
          <a:off x="10925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8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89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0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1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2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3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4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5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6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7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8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99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0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1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2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3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4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5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6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7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8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09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0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1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2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0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1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2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3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4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5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6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7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8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9" name="Text Box 9"/>
        <xdr:cNvSpPr txBox="1">
          <a:spLocks noChangeArrowheads="1"/>
        </xdr:cNvSpPr>
      </xdr:nvSpPr>
      <xdr:spPr bwMode="auto">
        <a:xfrm flipV="1">
          <a:off x="114490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2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3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4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5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6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7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8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29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0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1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2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3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4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5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6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7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8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39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0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1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2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3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4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5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6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2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3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4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5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6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7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8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9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0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1" name="Text Box 9"/>
        <xdr:cNvSpPr txBox="1">
          <a:spLocks noChangeArrowheads="1"/>
        </xdr:cNvSpPr>
      </xdr:nvSpPr>
      <xdr:spPr bwMode="auto">
        <a:xfrm flipV="1">
          <a:off x="11972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562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563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564" name="Text Box 9"/>
        <xdr:cNvSpPr txBox="1">
          <a:spLocks noChangeArrowheads="1"/>
        </xdr:cNvSpPr>
      </xdr:nvSpPr>
      <xdr:spPr bwMode="auto">
        <a:xfrm flipV="1">
          <a:off x="13020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65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66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67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68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69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70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71" name="Text Box 9"/>
        <xdr:cNvSpPr txBox="1">
          <a:spLocks noChangeArrowheads="1"/>
        </xdr:cNvSpPr>
      </xdr:nvSpPr>
      <xdr:spPr bwMode="auto">
        <a:xfrm flipV="1">
          <a:off x="135445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2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3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4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5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6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7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8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79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80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81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82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83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84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585" name="Text Box 9"/>
        <xdr:cNvSpPr txBox="1">
          <a:spLocks noChangeArrowheads="1"/>
        </xdr:cNvSpPr>
      </xdr:nvSpPr>
      <xdr:spPr bwMode="auto">
        <a:xfrm flipV="1">
          <a:off x="140684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86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87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88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89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0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1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2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3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4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5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6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7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8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599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0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1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2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3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4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5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6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7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608" name="Text Box 9"/>
        <xdr:cNvSpPr txBox="1">
          <a:spLocks noChangeArrowheads="1"/>
        </xdr:cNvSpPr>
      </xdr:nvSpPr>
      <xdr:spPr bwMode="auto">
        <a:xfrm flipV="1">
          <a:off x="145923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09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0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1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2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3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4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5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6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7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8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19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0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1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2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3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4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5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6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7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8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29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0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1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2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3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4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5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6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637" name="Text Box 9"/>
        <xdr:cNvSpPr txBox="1">
          <a:spLocks noChangeArrowheads="1"/>
        </xdr:cNvSpPr>
      </xdr:nvSpPr>
      <xdr:spPr bwMode="auto">
        <a:xfrm flipV="1">
          <a:off x="151161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1638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639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40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41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42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643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44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45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46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47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48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649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650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1651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652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653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654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655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656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657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658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659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660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661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662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663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664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665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666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667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668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669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67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671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672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673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674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675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67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67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67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67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168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168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168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168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168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168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686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687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88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89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90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691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92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93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94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695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696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697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698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699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0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1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2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3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4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5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6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7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8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09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10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711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1712" name="Text Box 9"/>
        <xdr:cNvSpPr txBox="1">
          <a:spLocks noChangeArrowheads="1"/>
        </xdr:cNvSpPr>
      </xdr:nvSpPr>
      <xdr:spPr bwMode="auto">
        <a:xfrm flipV="1">
          <a:off x="12496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713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714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715" name="Text Box 9"/>
        <xdr:cNvSpPr txBox="1">
          <a:spLocks noChangeArrowheads="1"/>
        </xdr:cNvSpPr>
      </xdr:nvSpPr>
      <xdr:spPr bwMode="auto">
        <a:xfrm flipV="1">
          <a:off x="359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716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717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718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719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720" name="Text Box 9"/>
        <xdr:cNvSpPr txBox="1">
          <a:spLocks noChangeArrowheads="1"/>
        </xdr:cNvSpPr>
      </xdr:nvSpPr>
      <xdr:spPr bwMode="auto">
        <a:xfrm flipV="1">
          <a:off x="4114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1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2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3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4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5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6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727" name="Text Box 9"/>
        <xdr:cNvSpPr txBox="1">
          <a:spLocks noChangeArrowheads="1"/>
        </xdr:cNvSpPr>
      </xdr:nvSpPr>
      <xdr:spPr bwMode="auto">
        <a:xfrm flipV="1">
          <a:off x="4638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28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29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0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1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2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3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4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5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736" name="Text Box 9"/>
        <xdr:cNvSpPr txBox="1">
          <a:spLocks noChangeArrowheads="1"/>
        </xdr:cNvSpPr>
      </xdr:nvSpPr>
      <xdr:spPr bwMode="auto">
        <a:xfrm flipV="1">
          <a:off x="5162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37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38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39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0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1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2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3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4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5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6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747" name="Text Box 9"/>
        <xdr:cNvSpPr txBox="1">
          <a:spLocks noChangeArrowheads="1"/>
        </xdr:cNvSpPr>
      </xdr:nvSpPr>
      <xdr:spPr bwMode="auto">
        <a:xfrm flipV="1">
          <a:off x="5686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48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49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0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1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2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3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4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5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6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7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8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59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760" name="Text Box 9"/>
        <xdr:cNvSpPr txBox="1">
          <a:spLocks noChangeArrowheads="1"/>
        </xdr:cNvSpPr>
      </xdr:nvSpPr>
      <xdr:spPr bwMode="auto">
        <a:xfrm flipV="1">
          <a:off x="6210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1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2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3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4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5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6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7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8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69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70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71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72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73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74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775" name="Text Box 9"/>
        <xdr:cNvSpPr txBox="1">
          <a:spLocks noChangeArrowheads="1"/>
        </xdr:cNvSpPr>
      </xdr:nvSpPr>
      <xdr:spPr bwMode="auto">
        <a:xfrm flipV="1">
          <a:off x="6734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76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77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78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79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0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1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2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3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4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5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6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7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8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89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90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91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792" name="Text Box 9"/>
        <xdr:cNvSpPr txBox="1">
          <a:spLocks noChangeArrowheads="1"/>
        </xdr:cNvSpPr>
      </xdr:nvSpPr>
      <xdr:spPr bwMode="auto">
        <a:xfrm flipV="1">
          <a:off x="7258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3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4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5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6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7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8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799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0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1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2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3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4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5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6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7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8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09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10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811" name="Text Box 9"/>
        <xdr:cNvSpPr txBox="1">
          <a:spLocks noChangeArrowheads="1"/>
        </xdr:cNvSpPr>
      </xdr:nvSpPr>
      <xdr:spPr bwMode="auto">
        <a:xfrm flipV="1">
          <a:off x="7781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2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3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4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5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6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7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8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19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1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2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3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4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5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6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7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8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29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3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31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832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3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4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5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6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7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8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39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0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1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2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3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4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5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6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7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8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49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50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51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52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53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54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855" name="Text Box 9"/>
        <xdr:cNvSpPr txBox="1">
          <a:spLocks noChangeArrowheads="1"/>
        </xdr:cNvSpPr>
      </xdr:nvSpPr>
      <xdr:spPr bwMode="auto">
        <a:xfrm flipV="1">
          <a:off x="8829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56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57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58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59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0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1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2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3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4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5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6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7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8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69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0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1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2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3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4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5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6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7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8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79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880" name="Text Box 9"/>
        <xdr:cNvSpPr txBox="1">
          <a:spLocks noChangeArrowheads="1"/>
        </xdr:cNvSpPr>
      </xdr:nvSpPr>
      <xdr:spPr bwMode="auto">
        <a:xfrm flipV="1">
          <a:off x="9353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8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89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0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1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2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4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2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3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4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5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6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7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8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59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60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61" name="Text Box 9"/>
        <xdr:cNvSpPr txBox="1">
          <a:spLocks noChangeArrowheads="1"/>
        </xdr:cNvSpPr>
      </xdr:nvSpPr>
      <xdr:spPr bwMode="auto">
        <a:xfrm flipV="1">
          <a:off x="9877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6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7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8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9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0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1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2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3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4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5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6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7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8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09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0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8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19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0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1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2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3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4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5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6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127" name="Text Box 9"/>
        <xdr:cNvSpPr txBox="1">
          <a:spLocks noChangeArrowheads="1"/>
        </xdr:cNvSpPr>
      </xdr:nvSpPr>
      <xdr:spPr bwMode="auto">
        <a:xfrm flipV="1">
          <a:off x="10401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2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2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3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4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5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6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7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8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19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0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1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2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3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4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5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6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7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6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7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8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89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90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91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92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93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94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295" name="Text Box 9"/>
        <xdr:cNvSpPr txBox="1">
          <a:spLocks noChangeArrowheads="1"/>
        </xdr:cNvSpPr>
      </xdr:nvSpPr>
      <xdr:spPr bwMode="auto">
        <a:xfrm flipV="1">
          <a:off x="10925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29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29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29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29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0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1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2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3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4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5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6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7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8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39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0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1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2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3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4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5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6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7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8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49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0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1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2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3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4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6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7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8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9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0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1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2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3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4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5" name="Text Box 9"/>
        <xdr:cNvSpPr txBox="1">
          <a:spLocks noChangeArrowheads="1"/>
        </xdr:cNvSpPr>
      </xdr:nvSpPr>
      <xdr:spPr bwMode="auto">
        <a:xfrm flipV="1">
          <a:off x="114490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3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3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3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3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4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5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6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7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8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69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0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1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2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3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4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5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6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7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8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79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0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1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2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3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4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5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6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7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8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8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9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0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1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2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3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4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5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6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7" name="Text Box 9"/>
        <xdr:cNvSpPr txBox="1">
          <a:spLocks noChangeArrowheads="1"/>
        </xdr:cNvSpPr>
      </xdr:nvSpPr>
      <xdr:spPr bwMode="auto">
        <a:xfrm flipV="1">
          <a:off x="11972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2978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2979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2980" name="Text Box 9"/>
        <xdr:cNvSpPr txBox="1">
          <a:spLocks noChangeArrowheads="1"/>
        </xdr:cNvSpPr>
      </xdr:nvSpPr>
      <xdr:spPr bwMode="auto">
        <a:xfrm flipV="1">
          <a:off x="13020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1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2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3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4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5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6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987" name="Text Box 9"/>
        <xdr:cNvSpPr txBox="1">
          <a:spLocks noChangeArrowheads="1"/>
        </xdr:cNvSpPr>
      </xdr:nvSpPr>
      <xdr:spPr bwMode="auto">
        <a:xfrm flipV="1">
          <a:off x="135445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88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89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0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1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2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3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4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5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6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7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8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999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000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001" name="Text Box 9"/>
        <xdr:cNvSpPr txBox="1">
          <a:spLocks noChangeArrowheads="1"/>
        </xdr:cNvSpPr>
      </xdr:nvSpPr>
      <xdr:spPr bwMode="auto">
        <a:xfrm flipV="1">
          <a:off x="140684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2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3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4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5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6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7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8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09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0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1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2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3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4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5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6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7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8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19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20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21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22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23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024" name="Text Box 9"/>
        <xdr:cNvSpPr txBox="1">
          <a:spLocks noChangeArrowheads="1"/>
        </xdr:cNvSpPr>
      </xdr:nvSpPr>
      <xdr:spPr bwMode="auto">
        <a:xfrm flipV="1">
          <a:off x="145923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25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26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27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28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29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0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1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2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3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4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5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6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7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8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39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0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1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2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3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4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5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6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7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8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49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50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51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52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053" name="Text Box 9"/>
        <xdr:cNvSpPr txBox="1">
          <a:spLocks noChangeArrowheads="1"/>
        </xdr:cNvSpPr>
      </xdr:nvSpPr>
      <xdr:spPr bwMode="auto">
        <a:xfrm flipV="1">
          <a:off x="151161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54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055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056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057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58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059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060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061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062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063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064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065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066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067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06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069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070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07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07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07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07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307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076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077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078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079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080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082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083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084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85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86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87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88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089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091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092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093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94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095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096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097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098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099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00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01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02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03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04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105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106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107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108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109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10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11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12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13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14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15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16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17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118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119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120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121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122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123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124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125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12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12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128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129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130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131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13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13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13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13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13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13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13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13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314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314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142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143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44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45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46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47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48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49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50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151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152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153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154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155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56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57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58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59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0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1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2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3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4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5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6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167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168" name="Text Box 9"/>
        <xdr:cNvSpPr txBox="1">
          <a:spLocks noChangeArrowheads="1"/>
        </xdr:cNvSpPr>
      </xdr:nvSpPr>
      <xdr:spPr bwMode="auto">
        <a:xfrm flipV="1">
          <a:off x="12496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169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170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171" name="Text Box 9"/>
        <xdr:cNvSpPr txBox="1">
          <a:spLocks noChangeArrowheads="1"/>
        </xdr:cNvSpPr>
      </xdr:nvSpPr>
      <xdr:spPr bwMode="auto">
        <a:xfrm flipV="1">
          <a:off x="359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72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73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74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75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176" name="Text Box 9"/>
        <xdr:cNvSpPr txBox="1">
          <a:spLocks noChangeArrowheads="1"/>
        </xdr:cNvSpPr>
      </xdr:nvSpPr>
      <xdr:spPr bwMode="auto">
        <a:xfrm flipV="1">
          <a:off x="4114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77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78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79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80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81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82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183" name="Text Box 9"/>
        <xdr:cNvSpPr txBox="1">
          <a:spLocks noChangeArrowheads="1"/>
        </xdr:cNvSpPr>
      </xdr:nvSpPr>
      <xdr:spPr bwMode="auto">
        <a:xfrm flipV="1">
          <a:off x="4638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84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85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86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87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88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89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90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91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192" name="Text Box 9"/>
        <xdr:cNvSpPr txBox="1">
          <a:spLocks noChangeArrowheads="1"/>
        </xdr:cNvSpPr>
      </xdr:nvSpPr>
      <xdr:spPr bwMode="auto">
        <a:xfrm flipV="1">
          <a:off x="5162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3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4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5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6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7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8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199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200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201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202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203" name="Text Box 9"/>
        <xdr:cNvSpPr txBox="1">
          <a:spLocks noChangeArrowheads="1"/>
        </xdr:cNvSpPr>
      </xdr:nvSpPr>
      <xdr:spPr bwMode="auto">
        <a:xfrm flipV="1">
          <a:off x="5686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04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05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06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07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08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09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0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1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2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3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4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5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216" name="Text Box 9"/>
        <xdr:cNvSpPr txBox="1">
          <a:spLocks noChangeArrowheads="1"/>
        </xdr:cNvSpPr>
      </xdr:nvSpPr>
      <xdr:spPr bwMode="auto">
        <a:xfrm flipV="1">
          <a:off x="6210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17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18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19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0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1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2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3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4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5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6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7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8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29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30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231" name="Text Box 9"/>
        <xdr:cNvSpPr txBox="1">
          <a:spLocks noChangeArrowheads="1"/>
        </xdr:cNvSpPr>
      </xdr:nvSpPr>
      <xdr:spPr bwMode="auto">
        <a:xfrm flipV="1">
          <a:off x="6734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2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3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4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5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6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7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8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39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0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1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2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3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4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5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6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7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248" name="Text Box 9"/>
        <xdr:cNvSpPr txBox="1">
          <a:spLocks noChangeArrowheads="1"/>
        </xdr:cNvSpPr>
      </xdr:nvSpPr>
      <xdr:spPr bwMode="auto">
        <a:xfrm flipV="1">
          <a:off x="7258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49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0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1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2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3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4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5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6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7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8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59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0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1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2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3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4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5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6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267" name="Text Box 9"/>
        <xdr:cNvSpPr txBox="1">
          <a:spLocks noChangeArrowheads="1"/>
        </xdr:cNvSpPr>
      </xdr:nvSpPr>
      <xdr:spPr bwMode="auto">
        <a:xfrm flipV="1">
          <a:off x="7781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6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69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0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1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2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3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4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5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79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0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1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2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3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4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5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28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89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0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1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2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3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4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5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6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7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8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299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0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1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2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3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4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5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6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7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8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09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10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11" name="Text Box 9"/>
        <xdr:cNvSpPr txBox="1">
          <a:spLocks noChangeArrowheads="1"/>
        </xdr:cNvSpPr>
      </xdr:nvSpPr>
      <xdr:spPr bwMode="auto">
        <a:xfrm flipV="1">
          <a:off x="8829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2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3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4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5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6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7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8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19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0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1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2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3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4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5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6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7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8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9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0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1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2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3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4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5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36" name="Text Box 9"/>
        <xdr:cNvSpPr txBox="1">
          <a:spLocks noChangeArrowheads="1"/>
        </xdr:cNvSpPr>
      </xdr:nvSpPr>
      <xdr:spPr bwMode="auto">
        <a:xfrm flipV="1">
          <a:off x="9353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3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3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3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4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5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6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7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8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09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0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1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2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3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4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5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6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417" name="Text Box 9"/>
        <xdr:cNvSpPr txBox="1">
          <a:spLocks noChangeArrowheads="1"/>
        </xdr:cNvSpPr>
      </xdr:nvSpPr>
      <xdr:spPr bwMode="auto">
        <a:xfrm flipV="1">
          <a:off x="9877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1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1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2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3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4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5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6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7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8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49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0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1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2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3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4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5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6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4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5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6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7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8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79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80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81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82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583" name="Text Box 9"/>
        <xdr:cNvSpPr txBox="1">
          <a:spLocks noChangeArrowheads="1"/>
        </xdr:cNvSpPr>
      </xdr:nvSpPr>
      <xdr:spPr bwMode="auto">
        <a:xfrm flipV="1">
          <a:off x="10401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8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8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8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8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8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8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59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0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1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2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3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4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5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6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7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8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69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0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1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2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3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2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3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4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5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6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7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8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49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50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751" name="Text Box 9"/>
        <xdr:cNvSpPr txBox="1">
          <a:spLocks noChangeArrowheads="1"/>
        </xdr:cNvSpPr>
      </xdr:nvSpPr>
      <xdr:spPr bwMode="auto">
        <a:xfrm flipV="1">
          <a:off x="10925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5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6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7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8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79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0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1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2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3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4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5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6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7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8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89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0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1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2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3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4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5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6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7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8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99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2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3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4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5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6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7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8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9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0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1" name="Text Box 9"/>
        <xdr:cNvSpPr txBox="1">
          <a:spLocks noChangeArrowheads="1"/>
        </xdr:cNvSpPr>
      </xdr:nvSpPr>
      <xdr:spPr bwMode="auto">
        <a:xfrm flipV="1">
          <a:off x="114490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09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0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1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2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3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4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5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6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7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8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19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0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1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2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3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4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5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6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7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8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29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0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1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2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3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4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5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6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7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8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9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0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1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2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3" name="Text Box 9"/>
        <xdr:cNvSpPr txBox="1">
          <a:spLocks noChangeArrowheads="1"/>
        </xdr:cNvSpPr>
      </xdr:nvSpPr>
      <xdr:spPr bwMode="auto">
        <a:xfrm flipV="1">
          <a:off x="11972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434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435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436" name="Text Box 9"/>
        <xdr:cNvSpPr txBox="1">
          <a:spLocks noChangeArrowheads="1"/>
        </xdr:cNvSpPr>
      </xdr:nvSpPr>
      <xdr:spPr bwMode="auto">
        <a:xfrm flipV="1">
          <a:off x="13020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37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38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39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40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41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42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443" name="Text Box 9"/>
        <xdr:cNvSpPr txBox="1">
          <a:spLocks noChangeArrowheads="1"/>
        </xdr:cNvSpPr>
      </xdr:nvSpPr>
      <xdr:spPr bwMode="auto">
        <a:xfrm flipV="1">
          <a:off x="135445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44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45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46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47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48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49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0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1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2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3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4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5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6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457" name="Text Box 9"/>
        <xdr:cNvSpPr txBox="1">
          <a:spLocks noChangeArrowheads="1"/>
        </xdr:cNvSpPr>
      </xdr:nvSpPr>
      <xdr:spPr bwMode="auto">
        <a:xfrm flipV="1">
          <a:off x="140684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58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59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0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1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2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3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4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5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6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7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8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69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0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1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2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3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4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5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6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7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8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79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480" name="Text Box 9"/>
        <xdr:cNvSpPr txBox="1">
          <a:spLocks noChangeArrowheads="1"/>
        </xdr:cNvSpPr>
      </xdr:nvSpPr>
      <xdr:spPr bwMode="auto">
        <a:xfrm flipV="1">
          <a:off x="145923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1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2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3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4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5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6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7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8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89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0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1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2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3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4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5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6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7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8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499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0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1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2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3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4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5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6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7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8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509" name="Text Box 9"/>
        <xdr:cNvSpPr txBox="1">
          <a:spLocks noChangeArrowheads="1"/>
        </xdr:cNvSpPr>
      </xdr:nvSpPr>
      <xdr:spPr bwMode="auto">
        <a:xfrm flipV="1">
          <a:off x="151161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10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11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512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513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14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15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16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517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518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519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520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521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522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523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524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525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526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527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528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529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530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531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532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53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534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535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536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537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538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53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54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54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54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54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54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54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54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54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54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49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50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551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552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553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554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555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556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55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558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559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560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561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562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3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4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5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6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7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8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69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70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71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72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73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74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75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76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77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578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579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580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581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582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583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584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585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586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587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588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589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59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591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592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59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59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59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59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59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98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599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00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01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02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03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04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05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06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07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08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09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10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11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12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13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14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15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16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617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18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19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20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621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22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23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24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25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26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2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28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29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30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31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32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33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634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635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636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637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638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639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640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641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642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643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644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645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646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647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64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649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650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651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652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653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65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65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65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65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65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65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66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66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66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66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664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665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66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67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68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69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70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71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72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673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74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75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76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67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78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79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0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1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2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3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4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5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6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7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8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689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690" name="Text Box 9"/>
        <xdr:cNvSpPr txBox="1">
          <a:spLocks noChangeArrowheads="1"/>
        </xdr:cNvSpPr>
      </xdr:nvSpPr>
      <xdr:spPr bwMode="auto">
        <a:xfrm flipV="1">
          <a:off x="12496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91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92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693" name="Text Box 9"/>
        <xdr:cNvSpPr txBox="1">
          <a:spLocks noChangeArrowheads="1"/>
        </xdr:cNvSpPr>
      </xdr:nvSpPr>
      <xdr:spPr bwMode="auto">
        <a:xfrm flipV="1">
          <a:off x="359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94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95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96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97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698" name="Text Box 9"/>
        <xdr:cNvSpPr txBox="1">
          <a:spLocks noChangeArrowheads="1"/>
        </xdr:cNvSpPr>
      </xdr:nvSpPr>
      <xdr:spPr bwMode="auto">
        <a:xfrm flipV="1">
          <a:off x="4114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699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00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01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02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03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04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05" name="Text Box 9"/>
        <xdr:cNvSpPr txBox="1">
          <a:spLocks noChangeArrowheads="1"/>
        </xdr:cNvSpPr>
      </xdr:nvSpPr>
      <xdr:spPr bwMode="auto">
        <a:xfrm flipV="1">
          <a:off x="4638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06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07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08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09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10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11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12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13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14" name="Text Box 9"/>
        <xdr:cNvSpPr txBox="1">
          <a:spLocks noChangeArrowheads="1"/>
        </xdr:cNvSpPr>
      </xdr:nvSpPr>
      <xdr:spPr bwMode="auto">
        <a:xfrm flipV="1">
          <a:off x="5162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15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16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17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18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19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20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21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22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23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24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25" name="Text Box 9"/>
        <xdr:cNvSpPr txBox="1">
          <a:spLocks noChangeArrowheads="1"/>
        </xdr:cNvSpPr>
      </xdr:nvSpPr>
      <xdr:spPr bwMode="auto">
        <a:xfrm flipV="1">
          <a:off x="5686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26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27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28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29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0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1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2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3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4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5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6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7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38" name="Text Box 9"/>
        <xdr:cNvSpPr txBox="1">
          <a:spLocks noChangeArrowheads="1"/>
        </xdr:cNvSpPr>
      </xdr:nvSpPr>
      <xdr:spPr bwMode="auto">
        <a:xfrm flipV="1">
          <a:off x="6210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39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0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1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2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3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4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5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6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7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8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49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50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51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52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53" name="Text Box 9"/>
        <xdr:cNvSpPr txBox="1">
          <a:spLocks noChangeArrowheads="1"/>
        </xdr:cNvSpPr>
      </xdr:nvSpPr>
      <xdr:spPr bwMode="auto">
        <a:xfrm flipV="1">
          <a:off x="6734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54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55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56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57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58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59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0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1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2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3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4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5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6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7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8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69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70" name="Text Box 9"/>
        <xdr:cNvSpPr txBox="1">
          <a:spLocks noChangeArrowheads="1"/>
        </xdr:cNvSpPr>
      </xdr:nvSpPr>
      <xdr:spPr bwMode="auto">
        <a:xfrm flipV="1">
          <a:off x="7258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1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2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3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4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5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6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7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8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79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0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1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2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3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4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5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6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7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8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9" name="Text Box 9"/>
        <xdr:cNvSpPr txBox="1">
          <a:spLocks noChangeArrowheads="1"/>
        </xdr:cNvSpPr>
      </xdr:nvSpPr>
      <xdr:spPr bwMode="auto">
        <a:xfrm flipV="1">
          <a:off x="7781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1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4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5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6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7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9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1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4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5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6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7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09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1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1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2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3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4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5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6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7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8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19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0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1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2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3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4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5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6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7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8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29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30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31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32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33" name="Text Box 9"/>
        <xdr:cNvSpPr txBox="1">
          <a:spLocks noChangeArrowheads="1"/>
        </xdr:cNvSpPr>
      </xdr:nvSpPr>
      <xdr:spPr bwMode="auto">
        <a:xfrm flipV="1">
          <a:off x="8829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34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35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36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37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38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39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0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1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2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3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4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5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6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7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8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9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0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1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2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3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4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5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6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7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58" name="Text Box 9"/>
        <xdr:cNvSpPr txBox="1">
          <a:spLocks noChangeArrowheads="1"/>
        </xdr:cNvSpPr>
      </xdr:nvSpPr>
      <xdr:spPr bwMode="auto">
        <a:xfrm flipV="1">
          <a:off x="9353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5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6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7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8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9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0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2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0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1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2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3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4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5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6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7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8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39" name="Text Box 9"/>
        <xdr:cNvSpPr txBox="1">
          <a:spLocks noChangeArrowheads="1"/>
        </xdr:cNvSpPr>
      </xdr:nvSpPr>
      <xdr:spPr bwMode="auto">
        <a:xfrm flipV="1">
          <a:off x="9877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4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5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6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7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8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9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0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1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2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3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4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5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6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7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8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6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7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8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099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00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01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02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03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04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05" name="Text Box 9"/>
        <xdr:cNvSpPr txBox="1">
          <a:spLocks noChangeArrowheads="1"/>
        </xdr:cNvSpPr>
      </xdr:nvSpPr>
      <xdr:spPr bwMode="auto">
        <a:xfrm flipV="1">
          <a:off x="10401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0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0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0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0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1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2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3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4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5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6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7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8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19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0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1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2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3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4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5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4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5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6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7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8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69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70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71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72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273" name="Text Box 9"/>
        <xdr:cNvSpPr txBox="1">
          <a:spLocks noChangeArrowheads="1"/>
        </xdr:cNvSpPr>
      </xdr:nvSpPr>
      <xdr:spPr bwMode="auto">
        <a:xfrm flipV="1">
          <a:off x="10925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7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7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7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7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7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7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8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29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0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1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2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3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4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5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6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7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8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39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0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1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2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3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4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5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6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7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8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49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0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1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2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4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5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6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7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8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9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0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1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2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3" name="Text Box 9"/>
        <xdr:cNvSpPr txBox="1">
          <a:spLocks noChangeArrowheads="1"/>
        </xdr:cNvSpPr>
      </xdr:nvSpPr>
      <xdr:spPr bwMode="auto">
        <a:xfrm flipV="1">
          <a:off x="11449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1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1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1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1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1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1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2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3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4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5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6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7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8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69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0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1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2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3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4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5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6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7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8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79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0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1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2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3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4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5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6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6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7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8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9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0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1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2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3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4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5" name="Text Box 9"/>
        <xdr:cNvSpPr txBox="1">
          <a:spLocks noChangeArrowheads="1"/>
        </xdr:cNvSpPr>
      </xdr:nvSpPr>
      <xdr:spPr bwMode="auto">
        <a:xfrm flipV="1">
          <a:off x="11972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5956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5957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5958" name="Text Box 9"/>
        <xdr:cNvSpPr txBox="1">
          <a:spLocks noChangeArrowheads="1"/>
        </xdr:cNvSpPr>
      </xdr:nvSpPr>
      <xdr:spPr bwMode="auto">
        <a:xfrm flipV="1">
          <a:off x="13020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59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60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61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62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63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64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5965" name="Text Box 9"/>
        <xdr:cNvSpPr txBox="1">
          <a:spLocks noChangeArrowheads="1"/>
        </xdr:cNvSpPr>
      </xdr:nvSpPr>
      <xdr:spPr bwMode="auto">
        <a:xfrm flipV="1">
          <a:off x="135445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66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67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68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69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0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1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2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3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4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5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6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7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8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5979" name="Text Box 9"/>
        <xdr:cNvSpPr txBox="1">
          <a:spLocks noChangeArrowheads="1"/>
        </xdr:cNvSpPr>
      </xdr:nvSpPr>
      <xdr:spPr bwMode="auto">
        <a:xfrm flipV="1">
          <a:off x="140684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0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1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2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3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4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5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6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8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89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0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1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2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3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4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5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6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7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8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999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000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001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002" name="Text Box 9"/>
        <xdr:cNvSpPr txBox="1">
          <a:spLocks noChangeArrowheads="1"/>
        </xdr:cNvSpPr>
      </xdr:nvSpPr>
      <xdr:spPr bwMode="auto">
        <a:xfrm flipV="1">
          <a:off x="145923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3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4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5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6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7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8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09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0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1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2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3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4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5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6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7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8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19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0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1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2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3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4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5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6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7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8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29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30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031" name="Text Box 9"/>
        <xdr:cNvSpPr txBox="1">
          <a:spLocks noChangeArrowheads="1"/>
        </xdr:cNvSpPr>
      </xdr:nvSpPr>
      <xdr:spPr bwMode="auto">
        <a:xfrm flipV="1">
          <a:off x="151161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2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3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4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5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6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7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8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39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40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41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42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6043" name="Text Box 9"/>
        <xdr:cNvSpPr txBox="1">
          <a:spLocks noChangeArrowheads="1"/>
        </xdr:cNvSpPr>
      </xdr:nvSpPr>
      <xdr:spPr bwMode="auto">
        <a:xfrm flipV="1">
          <a:off x="156400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5</xdr:row>
      <xdr:rowOff>200025</xdr:rowOff>
    </xdr:from>
    <xdr:to>
      <xdr:col>12</xdr:col>
      <xdr:colOff>133350</xdr:colOff>
      <xdr:row>5</xdr:row>
      <xdr:rowOff>333375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7829550" y="876300"/>
          <a:ext cx="438150" cy="1333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276225</xdr:colOff>
      <xdr:row>5</xdr:row>
      <xdr:rowOff>200025</xdr:rowOff>
    </xdr:from>
    <xdr:to>
      <xdr:col>12</xdr:col>
      <xdr:colOff>133350</xdr:colOff>
      <xdr:row>5</xdr:row>
      <xdr:rowOff>333375</xdr:rowOff>
    </xdr:to>
    <xdr:sp macro="" textlink="">
      <xdr:nvSpPr>
        <xdr:cNvPr id="3" name="Text Box 11"/>
        <xdr:cNvSpPr txBox="1">
          <a:spLocks noChangeArrowheads="1"/>
        </xdr:cNvSpPr>
      </xdr:nvSpPr>
      <xdr:spPr bwMode="auto">
        <a:xfrm>
          <a:off x="7829550" y="876300"/>
          <a:ext cx="438150" cy="1333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276225</xdr:colOff>
      <xdr:row>5</xdr:row>
      <xdr:rowOff>200025</xdr:rowOff>
    </xdr:from>
    <xdr:to>
      <xdr:col>12</xdr:col>
      <xdr:colOff>133350</xdr:colOff>
      <xdr:row>5</xdr:row>
      <xdr:rowOff>333375</xdr:rowOff>
    </xdr:to>
    <xdr:sp macro="" textlink="">
      <xdr:nvSpPr>
        <xdr:cNvPr id="4" name="Text Box 14"/>
        <xdr:cNvSpPr txBox="1">
          <a:spLocks noChangeArrowheads="1"/>
        </xdr:cNvSpPr>
      </xdr:nvSpPr>
      <xdr:spPr bwMode="auto">
        <a:xfrm>
          <a:off x="7829550" y="876300"/>
          <a:ext cx="438150" cy="1333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361950</xdr:colOff>
      <xdr:row>5</xdr:row>
      <xdr:rowOff>209550</xdr:rowOff>
    </xdr:from>
    <xdr:to>
      <xdr:col>13</xdr:col>
      <xdr:colOff>152400</xdr:colOff>
      <xdr:row>5</xdr:row>
      <xdr:rowOff>361950</xdr:rowOff>
    </xdr:to>
    <xdr:sp macro="" textlink="">
      <xdr:nvSpPr>
        <xdr:cNvPr id="5" name="Text Box 15"/>
        <xdr:cNvSpPr txBox="1">
          <a:spLocks noChangeArrowheads="1"/>
        </xdr:cNvSpPr>
      </xdr:nvSpPr>
      <xdr:spPr bwMode="auto">
        <a:xfrm>
          <a:off x="8496300" y="885825"/>
          <a:ext cx="371475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381000</xdr:colOff>
      <xdr:row>5</xdr:row>
      <xdr:rowOff>190500</xdr:rowOff>
    </xdr:from>
    <xdr:to>
      <xdr:col>14</xdr:col>
      <xdr:colOff>95250</xdr:colOff>
      <xdr:row>5</xdr:row>
      <xdr:rowOff>304800</xdr:rowOff>
    </xdr:to>
    <xdr:sp macro="" textlink="">
      <xdr:nvSpPr>
        <xdr:cNvPr id="6" name="Text Box 16"/>
        <xdr:cNvSpPr txBox="1">
          <a:spLocks noChangeArrowheads="1"/>
        </xdr:cNvSpPr>
      </xdr:nvSpPr>
      <xdr:spPr bwMode="auto">
        <a:xfrm>
          <a:off x="9096375" y="866775"/>
          <a:ext cx="295275" cy="1143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314325</xdr:colOff>
      <xdr:row>5</xdr:row>
      <xdr:rowOff>180975</xdr:rowOff>
    </xdr:from>
    <xdr:to>
      <xdr:col>17</xdr:col>
      <xdr:colOff>47625</xdr:colOff>
      <xdr:row>5</xdr:row>
      <xdr:rowOff>295275</xdr:rowOff>
    </xdr:to>
    <xdr:sp macro="" textlink="">
      <xdr:nvSpPr>
        <xdr:cNvPr id="7" name="Text Box 9"/>
        <xdr:cNvSpPr txBox="1">
          <a:spLocks noChangeArrowheads="1"/>
        </xdr:cNvSpPr>
      </xdr:nvSpPr>
      <xdr:spPr bwMode="auto">
        <a:xfrm>
          <a:off x="9610725" y="857250"/>
          <a:ext cx="1476375" cy="1143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133350</xdr:colOff>
      <xdr:row>6</xdr:row>
      <xdr:rowOff>0</xdr:rowOff>
    </xdr:from>
    <xdr:to>
      <xdr:col>25</xdr:col>
      <xdr:colOff>361950</xdr:colOff>
      <xdr:row>6</xdr:row>
      <xdr:rowOff>0</xdr:rowOff>
    </xdr:to>
    <xdr:sp macro="" textlink="">
      <xdr:nvSpPr>
        <xdr:cNvPr id="8" name="Text Box 17"/>
        <xdr:cNvSpPr txBox="1">
          <a:spLocks noChangeArrowheads="1"/>
        </xdr:cNvSpPr>
      </xdr:nvSpPr>
      <xdr:spPr bwMode="auto">
        <a:xfrm>
          <a:off x="15420975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133350</xdr:colOff>
      <xdr:row>6</xdr:row>
      <xdr:rowOff>0</xdr:rowOff>
    </xdr:from>
    <xdr:to>
      <xdr:col>19</xdr:col>
      <xdr:colOff>361950</xdr:colOff>
      <xdr:row>6</xdr:row>
      <xdr:rowOff>0</xdr:rowOff>
    </xdr:to>
    <xdr:sp macro="" textlink="">
      <xdr:nvSpPr>
        <xdr:cNvPr id="9" name="Text Box 17"/>
        <xdr:cNvSpPr txBox="1">
          <a:spLocks noChangeArrowheads="1"/>
        </xdr:cNvSpPr>
      </xdr:nvSpPr>
      <xdr:spPr bwMode="auto">
        <a:xfrm>
          <a:off x="12277725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133350</xdr:colOff>
      <xdr:row>6</xdr:row>
      <xdr:rowOff>0</xdr:rowOff>
    </xdr:from>
    <xdr:to>
      <xdr:col>20</xdr:col>
      <xdr:colOff>361950</xdr:colOff>
      <xdr:row>6</xdr:row>
      <xdr:rowOff>0</xdr:rowOff>
    </xdr:to>
    <xdr:sp macro="" textlink="">
      <xdr:nvSpPr>
        <xdr:cNvPr id="10" name="Text Box 17"/>
        <xdr:cNvSpPr txBox="1">
          <a:spLocks noChangeArrowheads="1"/>
        </xdr:cNvSpPr>
      </xdr:nvSpPr>
      <xdr:spPr bwMode="auto">
        <a:xfrm>
          <a:off x="12801600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133350</xdr:colOff>
      <xdr:row>6</xdr:row>
      <xdr:rowOff>0</xdr:rowOff>
    </xdr:from>
    <xdr:to>
      <xdr:col>21</xdr:col>
      <xdr:colOff>361950</xdr:colOff>
      <xdr:row>6</xdr:row>
      <xdr:rowOff>0</xdr:rowOff>
    </xdr:to>
    <xdr:sp macro="" textlink="">
      <xdr:nvSpPr>
        <xdr:cNvPr id="11" name="Text Box 17"/>
        <xdr:cNvSpPr txBox="1">
          <a:spLocks noChangeArrowheads="1"/>
        </xdr:cNvSpPr>
      </xdr:nvSpPr>
      <xdr:spPr bwMode="auto">
        <a:xfrm>
          <a:off x="13325475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12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13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4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5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16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17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18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133350</xdr:colOff>
      <xdr:row>6</xdr:row>
      <xdr:rowOff>0</xdr:rowOff>
    </xdr:from>
    <xdr:to>
      <xdr:col>22</xdr:col>
      <xdr:colOff>361950</xdr:colOff>
      <xdr:row>6</xdr:row>
      <xdr:rowOff>0</xdr:rowOff>
    </xdr:to>
    <xdr:sp macro="" textlink="">
      <xdr:nvSpPr>
        <xdr:cNvPr id="19" name="Text Box 17"/>
        <xdr:cNvSpPr txBox="1">
          <a:spLocks noChangeArrowheads="1"/>
        </xdr:cNvSpPr>
      </xdr:nvSpPr>
      <xdr:spPr bwMode="auto">
        <a:xfrm>
          <a:off x="13849350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0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1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2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3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4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25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26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27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8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0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31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2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33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34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35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6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37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8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9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40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1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2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3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4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5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46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49" name="Text Box 9"/>
        <xdr:cNvSpPr txBox="1">
          <a:spLocks noChangeArrowheads="1"/>
        </xdr:cNvSpPr>
      </xdr:nvSpPr>
      <xdr:spPr bwMode="auto">
        <a:xfrm flipV="1">
          <a:off x="154590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133350</xdr:colOff>
      <xdr:row>6</xdr:row>
      <xdr:rowOff>0</xdr:rowOff>
    </xdr:from>
    <xdr:to>
      <xdr:col>23</xdr:col>
      <xdr:colOff>361950</xdr:colOff>
      <xdr:row>6</xdr:row>
      <xdr:rowOff>0</xdr:rowOff>
    </xdr:to>
    <xdr:sp macro="" textlink="">
      <xdr:nvSpPr>
        <xdr:cNvPr id="50" name="Text Box 17"/>
        <xdr:cNvSpPr txBox="1">
          <a:spLocks noChangeArrowheads="1"/>
        </xdr:cNvSpPr>
      </xdr:nvSpPr>
      <xdr:spPr bwMode="auto">
        <a:xfrm>
          <a:off x="14373225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51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52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53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54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55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56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57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58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59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60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61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62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63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64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65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66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6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68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69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70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71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72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73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74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75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76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77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78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7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80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81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82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83" name="Text Box 9"/>
        <xdr:cNvSpPr txBox="1">
          <a:spLocks noChangeArrowheads="1"/>
        </xdr:cNvSpPr>
      </xdr:nvSpPr>
      <xdr:spPr bwMode="auto">
        <a:xfrm flipV="1">
          <a:off x="154590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84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85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86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87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88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89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90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91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92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93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94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95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96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97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98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99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100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101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02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103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104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105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106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107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108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09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110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111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112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113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114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115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16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117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118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119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120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121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122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23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124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125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126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127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128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129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30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131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132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133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134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135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136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37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138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139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140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141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142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143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44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145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146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147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148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149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150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51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152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153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154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155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156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157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58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159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160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161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162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16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164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65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16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167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168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169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170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171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72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173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174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17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17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17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17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7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18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18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18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18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18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18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8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18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18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8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19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19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9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19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19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19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9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19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19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9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0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20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20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20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20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20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20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0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20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20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210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211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212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213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214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215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216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217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218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19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220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221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222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223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224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225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226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227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228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2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30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31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232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233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34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235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236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237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238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239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240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41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42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243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244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245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46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247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248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249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250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251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252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53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54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7</xdr:row>
      <xdr:rowOff>0</xdr:rowOff>
    </xdr:from>
    <xdr:to>
      <xdr:col>25</xdr:col>
      <xdr:colOff>457200</xdr:colOff>
      <xdr:row>7</xdr:row>
      <xdr:rowOff>1</xdr:rowOff>
    </xdr:to>
    <xdr:sp macro="" textlink="">
      <xdr:nvSpPr>
        <xdr:cNvPr id="255" name="Text Box 9"/>
        <xdr:cNvSpPr txBox="1">
          <a:spLocks noChangeArrowheads="1"/>
        </xdr:cNvSpPr>
      </xdr:nvSpPr>
      <xdr:spPr bwMode="auto">
        <a:xfrm flipV="1">
          <a:off x="154590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8</xdr:row>
      <xdr:rowOff>0</xdr:rowOff>
    </xdr:from>
    <xdr:to>
      <xdr:col>25</xdr:col>
      <xdr:colOff>457200</xdr:colOff>
      <xdr:row>8</xdr:row>
      <xdr:rowOff>1</xdr:rowOff>
    </xdr:to>
    <xdr:sp macro="" textlink="">
      <xdr:nvSpPr>
        <xdr:cNvPr id="256" name="Text Box 9"/>
        <xdr:cNvSpPr txBox="1">
          <a:spLocks noChangeArrowheads="1"/>
        </xdr:cNvSpPr>
      </xdr:nvSpPr>
      <xdr:spPr bwMode="auto">
        <a:xfrm flipV="1">
          <a:off x="154590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257" name="Text Box 9"/>
        <xdr:cNvSpPr txBox="1">
          <a:spLocks noChangeArrowheads="1"/>
        </xdr:cNvSpPr>
      </xdr:nvSpPr>
      <xdr:spPr bwMode="auto">
        <a:xfrm flipV="1">
          <a:off x="154590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58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8</xdr:row>
      <xdr:rowOff>0</xdr:rowOff>
    </xdr:from>
    <xdr:to>
      <xdr:col>25</xdr:col>
      <xdr:colOff>457200</xdr:colOff>
      <xdr:row>8</xdr:row>
      <xdr:rowOff>1</xdr:rowOff>
    </xdr:to>
    <xdr:sp macro="" textlink="">
      <xdr:nvSpPr>
        <xdr:cNvPr id="259" name="Text Box 9"/>
        <xdr:cNvSpPr txBox="1">
          <a:spLocks noChangeArrowheads="1"/>
        </xdr:cNvSpPr>
      </xdr:nvSpPr>
      <xdr:spPr bwMode="auto">
        <a:xfrm flipV="1">
          <a:off x="154590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260" name="Text Box 9"/>
        <xdr:cNvSpPr txBox="1">
          <a:spLocks noChangeArrowheads="1"/>
        </xdr:cNvSpPr>
      </xdr:nvSpPr>
      <xdr:spPr bwMode="auto">
        <a:xfrm flipV="1">
          <a:off x="154590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61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7</xdr:row>
      <xdr:rowOff>0</xdr:rowOff>
    </xdr:from>
    <xdr:to>
      <xdr:col>25</xdr:col>
      <xdr:colOff>457200</xdr:colOff>
      <xdr:row>7</xdr:row>
      <xdr:rowOff>1</xdr:rowOff>
    </xdr:to>
    <xdr:sp macro="" textlink="">
      <xdr:nvSpPr>
        <xdr:cNvPr id="262" name="Text Box 9"/>
        <xdr:cNvSpPr txBox="1">
          <a:spLocks noChangeArrowheads="1"/>
        </xdr:cNvSpPr>
      </xdr:nvSpPr>
      <xdr:spPr bwMode="auto">
        <a:xfrm flipV="1">
          <a:off x="154590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8</xdr:row>
      <xdr:rowOff>0</xdr:rowOff>
    </xdr:from>
    <xdr:to>
      <xdr:col>25</xdr:col>
      <xdr:colOff>457200</xdr:colOff>
      <xdr:row>8</xdr:row>
      <xdr:rowOff>1</xdr:rowOff>
    </xdr:to>
    <xdr:sp macro="" textlink="">
      <xdr:nvSpPr>
        <xdr:cNvPr id="263" name="Text Box 9"/>
        <xdr:cNvSpPr txBox="1">
          <a:spLocks noChangeArrowheads="1"/>
        </xdr:cNvSpPr>
      </xdr:nvSpPr>
      <xdr:spPr bwMode="auto">
        <a:xfrm flipV="1">
          <a:off x="154590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9</xdr:row>
      <xdr:rowOff>0</xdr:rowOff>
    </xdr:from>
    <xdr:to>
      <xdr:col>25</xdr:col>
      <xdr:colOff>457200</xdr:colOff>
      <xdr:row>9</xdr:row>
      <xdr:rowOff>1</xdr:rowOff>
    </xdr:to>
    <xdr:sp macro="" textlink="">
      <xdr:nvSpPr>
        <xdr:cNvPr id="264" name="Text Box 9"/>
        <xdr:cNvSpPr txBox="1">
          <a:spLocks noChangeArrowheads="1"/>
        </xdr:cNvSpPr>
      </xdr:nvSpPr>
      <xdr:spPr bwMode="auto">
        <a:xfrm flipV="1">
          <a:off x="154590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65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66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67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68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69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25</xdr:col>
      <xdr:colOff>171450</xdr:colOff>
      <xdr:row>6</xdr:row>
      <xdr:rowOff>0</xdr:rowOff>
    </xdr:from>
    <xdr:to>
      <xdr:col>25</xdr:col>
      <xdr:colOff>457200</xdr:colOff>
      <xdr:row>6</xdr:row>
      <xdr:rowOff>1</xdr:rowOff>
    </xdr:to>
    <xdr:sp macro="" textlink="">
      <xdr:nvSpPr>
        <xdr:cNvPr id="270" name="Text Box 9"/>
        <xdr:cNvSpPr txBox="1">
          <a:spLocks noChangeArrowheads="1"/>
        </xdr:cNvSpPr>
      </xdr:nvSpPr>
      <xdr:spPr bwMode="auto">
        <a:xfrm flipV="1">
          <a:off x="154590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133350</xdr:colOff>
      <xdr:row>6</xdr:row>
      <xdr:rowOff>0</xdr:rowOff>
    </xdr:from>
    <xdr:to>
      <xdr:col>24</xdr:col>
      <xdr:colOff>361950</xdr:colOff>
      <xdr:row>6</xdr:row>
      <xdr:rowOff>0</xdr:rowOff>
    </xdr:to>
    <xdr:sp macro="" textlink="">
      <xdr:nvSpPr>
        <xdr:cNvPr id="271" name="Text Box 17"/>
        <xdr:cNvSpPr txBox="1">
          <a:spLocks noChangeArrowheads="1"/>
        </xdr:cNvSpPr>
      </xdr:nvSpPr>
      <xdr:spPr bwMode="auto">
        <a:xfrm>
          <a:off x="14897100" y="1247775"/>
          <a:ext cx="22860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4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5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6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78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79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8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81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8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8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284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285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8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8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288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89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291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292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293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4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5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6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8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299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300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301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02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03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04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305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06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30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308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309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10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311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12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313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14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15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316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17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18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31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0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21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322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323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324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325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326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327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28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329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330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1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332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333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334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5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336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37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38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339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340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341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42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343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44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5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346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347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348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9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350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51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52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353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354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355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56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357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58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59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360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361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362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63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364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65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66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367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368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369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70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371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72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73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374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375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376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77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378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79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80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381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382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383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84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385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6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87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388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389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390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91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392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393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94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395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396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397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98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399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00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401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0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403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404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405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06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07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408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09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410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411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412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13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1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41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1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41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41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41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2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42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42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2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42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42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42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2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42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2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3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43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43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3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3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43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3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43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43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4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4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44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4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44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44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4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449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50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1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452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453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54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55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456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457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458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59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0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461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2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3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464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465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6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67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68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6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470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1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72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73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4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75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476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477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8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79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480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481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482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83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4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485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86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7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488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489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90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91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49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49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495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496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497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98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9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0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501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502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0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504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505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50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0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08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09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1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11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51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6</xdr:row>
      <xdr:rowOff>0</xdr:rowOff>
    </xdr:from>
    <xdr:to>
      <xdr:col>19</xdr:col>
      <xdr:colOff>457200</xdr:colOff>
      <xdr:row>6</xdr:row>
      <xdr:rowOff>1</xdr:rowOff>
    </xdr:to>
    <xdr:sp macro="" textlink="">
      <xdr:nvSpPr>
        <xdr:cNvPr id="513" name="Text Box 9"/>
        <xdr:cNvSpPr txBox="1">
          <a:spLocks noChangeArrowheads="1"/>
        </xdr:cNvSpPr>
      </xdr:nvSpPr>
      <xdr:spPr bwMode="auto">
        <a:xfrm flipV="1">
          <a:off x="12315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514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15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16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517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518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519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20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21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22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23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24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525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26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2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28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29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30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31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32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33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534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535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536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6</xdr:row>
      <xdr:rowOff>0</xdr:rowOff>
    </xdr:from>
    <xdr:to>
      <xdr:col>2</xdr:col>
      <xdr:colOff>457200</xdr:colOff>
      <xdr:row>6</xdr:row>
      <xdr:rowOff>1</xdr:rowOff>
    </xdr:to>
    <xdr:sp macro="" textlink="">
      <xdr:nvSpPr>
        <xdr:cNvPr id="537" name="Text Box 9"/>
        <xdr:cNvSpPr txBox="1">
          <a:spLocks noChangeArrowheads="1"/>
        </xdr:cNvSpPr>
      </xdr:nvSpPr>
      <xdr:spPr bwMode="auto">
        <a:xfrm flipV="1">
          <a:off x="35909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538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539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540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541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542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3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4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5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6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7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548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49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0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1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2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3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4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5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556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557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558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559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560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6</xdr:row>
      <xdr:rowOff>0</xdr:rowOff>
    </xdr:from>
    <xdr:to>
      <xdr:col>3</xdr:col>
      <xdr:colOff>457200</xdr:colOff>
      <xdr:row>6</xdr:row>
      <xdr:rowOff>1</xdr:rowOff>
    </xdr:to>
    <xdr:sp macro="" textlink="">
      <xdr:nvSpPr>
        <xdr:cNvPr id="561" name="Text Box 9"/>
        <xdr:cNvSpPr txBox="1">
          <a:spLocks noChangeArrowheads="1"/>
        </xdr:cNvSpPr>
      </xdr:nvSpPr>
      <xdr:spPr bwMode="auto">
        <a:xfrm flipV="1">
          <a:off x="40290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2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3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4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5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6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7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6</xdr:row>
      <xdr:rowOff>0</xdr:rowOff>
    </xdr:from>
    <xdr:to>
      <xdr:col>4</xdr:col>
      <xdr:colOff>457200</xdr:colOff>
      <xdr:row>6</xdr:row>
      <xdr:rowOff>1</xdr:rowOff>
    </xdr:to>
    <xdr:sp macro="" textlink="">
      <xdr:nvSpPr>
        <xdr:cNvPr id="568" name="Text Box 9"/>
        <xdr:cNvSpPr txBox="1">
          <a:spLocks noChangeArrowheads="1"/>
        </xdr:cNvSpPr>
      </xdr:nvSpPr>
      <xdr:spPr bwMode="auto">
        <a:xfrm flipV="1">
          <a:off x="44672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69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0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1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2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3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4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5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6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6</xdr:row>
      <xdr:rowOff>0</xdr:rowOff>
    </xdr:from>
    <xdr:to>
      <xdr:col>5</xdr:col>
      <xdr:colOff>457200</xdr:colOff>
      <xdr:row>6</xdr:row>
      <xdr:rowOff>1</xdr:rowOff>
    </xdr:to>
    <xdr:sp macro="" textlink="">
      <xdr:nvSpPr>
        <xdr:cNvPr id="577" name="Text Box 9"/>
        <xdr:cNvSpPr txBox="1">
          <a:spLocks noChangeArrowheads="1"/>
        </xdr:cNvSpPr>
      </xdr:nvSpPr>
      <xdr:spPr bwMode="auto">
        <a:xfrm flipV="1">
          <a:off x="490537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78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79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0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1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2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3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4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5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6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7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6</xdr:row>
      <xdr:rowOff>0</xdr:rowOff>
    </xdr:from>
    <xdr:to>
      <xdr:col>6</xdr:col>
      <xdr:colOff>457200</xdr:colOff>
      <xdr:row>6</xdr:row>
      <xdr:rowOff>1</xdr:rowOff>
    </xdr:to>
    <xdr:sp macro="" textlink="">
      <xdr:nvSpPr>
        <xdr:cNvPr id="588" name="Text Box 9"/>
        <xdr:cNvSpPr txBox="1">
          <a:spLocks noChangeArrowheads="1"/>
        </xdr:cNvSpPr>
      </xdr:nvSpPr>
      <xdr:spPr bwMode="auto">
        <a:xfrm flipV="1">
          <a:off x="5343525" y="12477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89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0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1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2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3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4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5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6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7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8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599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600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6</xdr:row>
      <xdr:rowOff>0</xdr:rowOff>
    </xdr:from>
    <xdr:to>
      <xdr:col>7</xdr:col>
      <xdr:colOff>457200</xdr:colOff>
      <xdr:row>6</xdr:row>
      <xdr:rowOff>1</xdr:rowOff>
    </xdr:to>
    <xdr:sp macro="" textlink="">
      <xdr:nvSpPr>
        <xdr:cNvPr id="601" name="Text Box 9"/>
        <xdr:cNvSpPr txBox="1">
          <a:spLocks noChangeArrowheads="1"/>
        </xdr:cNvSpPr>
      </xdr:nvSpPr>
      <xdr:spPr bwMode="auto">
        <a:xfrm flipV="1">
          <a:off x="57816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2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3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4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5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6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7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8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09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0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1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2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3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4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5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6</xdr:row>
      <xdr:rowOff>0</xdr:rowOff>
    </xdr:from>
    <xdr:to>
      <xdr:col>8</xdr:col>
      <xdr:colOff>457200</xdr:colOff>
      <xdr:row>6</xdr:row>
      <xdr:rowOff>1</xdr:rowOff>
    </xdr:to>
    <xdr:sp macro="" textlink="">
      <xdr:nvSpPr>
        <xdr:cNvPr id="616" name="Text Box 9"/>
        <xdr:cNvSpPr txBox="1">
          <a:spLocks noChangeArrowheads="1"/>
        </xdr:cNvSpPr>
      </xdr:nvSpPr>
      <xdr:spPr bwMode="auto">
        <a:xfrm flipV="1">
          <a:off x="626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17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18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19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0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1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2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3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4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5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6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7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8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29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30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31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32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6</xdr:row>
      <xdr:rowOff>0</xdr:rowOff>
    </xdr:from>
    <xdr:to>
      <xdr:col>9</xdr:col>
      <xdr:colOff>457200</xdr:colOff>
      <xdr:row>6</xdr:row>
      <xdr:rowOff>1</xdr:rowOff>
    </xdr:to>
    <xdr:sp macro="" textlink="">
      <xdr:nvSpPr>
        <xdr:cNvPr id="633" name="Text Box 9"/>
        <xdr:cNvSpPr txBox="1">
          <a:spLocks noChangeArrowheads="1"/>
        </xdr:cNvSpPr>
      </xdr:nvSpPr>
      <xdr:spPr bwMode="auto">
        <a:xfrm flipV="1">
          <a:off x="67532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34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35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36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37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38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39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0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1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2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3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4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5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6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7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8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49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50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51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6</xdr:row>
      <xdr:rowOff>0</xdr:rowOff>
    </xdr:from>
    <xdr:to>
      <xdr:col>10</xdr:col>
      <xdr:colOff>457200</xdr:colOff>
      <xdr:row>6</xdr:row>
      <xdr:rowOff>1</xdr:rowOff>
    </xdr:to>
    <xdr:sp macro="" textlink="">
      <xdr:nvSpPr>
        <xdr:cNvPr id="652" name="Text Box 9"/>
        <xdr:cNvSpPr txBox="1">
          <a:spLocks noChangeArrowheads="1"/>
        </xdr:cNvSpPr>
      </xdr:nvSpPr>
      <xdr:spPr bwMode="auto">
        <a:xfrm flipV="1">
          <a:off x="72390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3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4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5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6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7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8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59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0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1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2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3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4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5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6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7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8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69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70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71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72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6</xdr:row>
      <xdr:rowOff>0</xdr:rowOff>
    </xdr:from>
    <xdr:to>
      <xdr:col>11</xdr:col>
      <xdr:colOff>457200</xdr:colOff>
      <xdr:row>6</xdr:row>
      <xdr:rowOff>1</xdr:rowOff>
    </xdr:to>
    <xdr:sp macro="" textlink="">
      <xdr:nvSpPr>
        <xdr:cNvPr id="673" name="Text Box 9"/>
        <xdr:cNvSpPr txBox="1">
          <a:spLocks noChangeArrowheads="1"/>
        </xdr:cNvSpPr>
      </xdr:nvSpPr>
      <xdr:spPr bwMode="auto">
        <a:xfrm flipV="1">
          <a:off x="77247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74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75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7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77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78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79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0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1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2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3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4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5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7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8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89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0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1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2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3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4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5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6</xdr:row>
      <xdr:rowOff>0</xdr:rowOff>
    </xdr:from>
    <xdr:to>
      <xdr:col>12</xdr:col>
      <xdr:colOff>457200</xdr:colOff>
      <xdr:row>6</xdr:row>
      <xdr:rowOff>1</xdr:rowOff>
    </xdr:to>
    <xdr:sp macro="" textlink="">
      <xdr:nvSpPr>
        <xdr:cNvPr id="696" name="Text Box 9"/>
        <xdr:cNvSpPr txBox="1">
          <a:spLocks noChangeArrowheads="1"/>
        </xdr:cNvSpPr>
      </xdr:nvSpPr>
      <xdr:spPr bwMode="auto">
        <a:xfrm flipV="1">
          <a:off x="83058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697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698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699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0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1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2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3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4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5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6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7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8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09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0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1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2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3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4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5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6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7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8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19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20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6</xdr:row>
      <xdr:rowOff>0</xdr:rowOff>
    </xdr:from>
    <xdr:to>
      <xdr:col>13</xdr:col>
      <xdr:colOff>457200</xdr:colOff>
      <xdr:row>6</xdr:row>
      <xdr:rowOff>1</xdr:rowOff>
    </xdr:to>
    <xdr:sp macro="" textlink="">
      <xdr:nvSpPr>
        <xdr:cNvPr id="721" name="Text Box 9"/>
        <xdr:cNvSpPr txBox="1">
          <a:spLocks noChangeArrowheads="1"/>
        </xdr:cNvSpPr>
      </xdr:nvSpPr>
      <xdr:spPr bwMode="auto">
        <a:xfrm flipV="1">
          <a:off x="88868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2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3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4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5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6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7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8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3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4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5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6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7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8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799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800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801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6</xdr:row>
      <xdr:rowOff>0</xdr:rowOff>
    </xdr:from>
    <xdr:to>
      <xdr:col>14</xdr:col>
      <xdr:colOff>457200</xdr:colOff>
      <xdr:row>6</xdr:row>
      <xdr:rowOff>1</xdr:rowOff>
    </xdr:to>
    <xdr:sp macro="" textlink="">
      <xdr:nvSpPr>
        <xdr:cNvPr id="802" name="Text Box 9"/>
        <xdr:cNvSpPr txBox="1">
          <a:spLocks noChangeArrowheads="1"/>
        </xdr:cNvSpPr>
      </xdr:nvSpPr>
      <xdr:spPr bwMode="auto">
        <a:xfrm flipV="1">
          <a:off x="94678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0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1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2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3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4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5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6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7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8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89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0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1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2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3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4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59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0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1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2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3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4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5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6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7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6</xdr:row>
      <xdr:rowOff>0</xdr:rowOff>
    </xdr:from>
    <xdr:to>
      <xdr:col>15</xdr:col>
      <xdr:colOff>457200</xdr:colOff>
      <xdr:row>6</xdr:row>
      <xdr:rowOff>1</xdr:rowOff>
    </xdr:to>
    <xdr:sp macro="" textlink="">
      <xdr:nvSpPr>
        <xdr:cNvPr id="968" name="Text Box 9"/>
        <xdr:cNvSpPr txBox="1">
          <a:spLocks noChangeArrowheads="1"/>
        </xdr:cNvSpPr>
      </xdr:nvSpPr>
      <xdr:spPr bwMode="auto">
        <a:xfrm flipV="1">
          <a:off x="100488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6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7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8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99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0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1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2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3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4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5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6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7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8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09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0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1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7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8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29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0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1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2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3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4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5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6</xdr:row>
      <xdr:rowOff>0</xdr:rowOff>
    </xdr:from>
    <xdr:to>
      <xdr:col>16</xdr:col>
      <xdr:colOff>457200</xdr:colOff>
      <xdr:row>6</xdr:row>
      <xdr:rowOff>1</xdr:rowOff>
    </xdr:to>
    <xdr:sp macro="" textlink="">
      <xdr:nvSpPr>
        <xdr:cNvPr id="1136" name="Text Box 9"/>
        <xdr:cNvSpPr txBox="1">
          <a:spLocks noChangeArrowheads="1"/>
        </xdr:cNvSpPr>
      </xdr:nvSpPr>
      <xdr:spPr bwMode="auto">
        <a:xfrm flipV="1">
          <a:off x="106299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3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4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5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6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7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8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19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0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1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2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3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4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5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6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7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8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29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0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1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2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3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4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5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6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7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8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39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0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1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2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3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4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5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7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8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69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0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1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2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3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4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5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6</xdr:row>
      <xdr:rowOff>0</xdr:rowOff>
    </xdr:from>
    <xdr:to>
      <xdr:col>17</xdr:col>
      <xdr:colOff>457200</xdr:colOff>
      <xdr:row>6</xdr:row>
      <xdr:rowOff>1</xdr:rowOff>
    </xdr:to>
    <xdr:sp macro="" textlink="">
      <xdr:nvSpPr>
        <xdr:cNvPr id="1476" name="Text Box 9"/>
        <xdr:cNvSpPr txBox="1">
          <a:spLocks noChangeArrowheads="1"/>
        </xdr:cNvSpPr>
      </xdr:nvSpPr>
      <xdr:spPr bwMode="auto">
        <a:xfrm flipV="1">
          <a:off x="112109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7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8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49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0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1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2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3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4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5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6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7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8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59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0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1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2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3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4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5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6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7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8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69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0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1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2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3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4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5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6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7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8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79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09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0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1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2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3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4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5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6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7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6</xdr:row>
      <xdr:rowOff>0</xdr:rowOff>
    </xdr:from>
    <xdr:to>
      <xdr:col>18</xdr:col>
      <xdr:colOff>457200</xdr:colOff>
      <xdr:row>6</xdr:row>
      <xdr:rowOff>1</xdr:rowOff>
    </xdr:to>
    <xdr:sp macro="" textlink="">
      <xdr:nvSpPr>
        <xdr:cNvPr id="1818" name="Text Box 9"/>
        <xdr:cNvSpPr txBox="1">
          <a:spLocks noChangeArrowheads="1"/>
        </xdr:cNvSpPr>
      </xdr:nvSpPr>
      <xdr:spPr bwMode="auto">
        <a:xfrm flipV="1">
          <a:off x="117919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819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820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6</xdr:row>
      <xdr:rowOff>0</xdr:rowOff>
    </xdr:from>
    <xdr:to>
      <xdr:col>20</xdr:col>
      <xdr:colOff>457200</xdr:colOff>
      <xdr:row>6</xdr:row>
      <xdr:rowOff>1</xdr:rowOff>
    </xdr:to>
    <xdr:sp macro="" textlink="">
      <xdr:nvSpPr>
        <xdr:cNvPr id="1821" name="Text Box 9"/>
        <xdr:cNvSpPr txBox="1">
          <a:spLocks noChangeArrowheads="1"/>
        </xdr:cNvSpPr>
      </xdr:nvSpPr>
      <xdr:spPr bwMode="auto">
        <a:xfrm flipV="1">
          <a:off x="128397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2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3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4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5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6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7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6</xdr:row>
      <xdr:rowOff>0</xdr:rowOff>
    </xdr:from>
    <xdr:to>
      <xdr:col>21</xdr:col>
      <xdr:colOff>457200</xdr:colOff>
      <xdr:row>6</xdr:row>
      <xdr:rowOff>1</xdr:rowOff>
    </xdr:to>
    <xdr:sp macro="" textlink="">
      <xdr:nvSpPr>
        <xdr:cNvPr id="1828" name="Text Box 9"/>
        <xdr:cNvSpPr txBox="1">
          <a:spLocks noChangeArrowheads="1"/>
        </xdr:cNvSpPr>
      </xdr:nvSpPr>
      <xdr:spPr bwMode="auto">
        <a:xfrm flipV="1">
          <a:off x="1336357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2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0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1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2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3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4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5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6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7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8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39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40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41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6</xdr:row>
      <xdr:rowOff>0</xdr:rowOff>
    </xdr:from>
    <xdr:to>
      <xdr:col>22</xdr:col>
      <xdr:colOff>457200</xdr:colOff>
      <xdr:row>6</xdr:row>
      <xdr:rowOff>1</xdr:rowOff>
    </xdr:to>
    <xdr:sp macro="" textlink="">
      <xdr:nvSpPr>
        <xdr:cNvPr id="1842" name="Text Box 9"/>
        <xdr:cNvSpPr txBox="1">
          <a:spLocks noChangeArrowheads="1"/>
        </xdr:cNvSpPr>
      </xdr:nvSpPr>
      <xdr:spPr bwMode="auto">
        <a:xfrm flipV="1">
          <a:off x="1388745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3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4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5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6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7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8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49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0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1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2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3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4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5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6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7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8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59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60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61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62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63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64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6</xdr:row>
      <xdr:rowOff>0</xdr:rowOff>
    </xdr:from>
    <xdr:to>
      <xdr:col>23</xdr:col>
      <xdr:colOff>457200</xdr:colOff>
      <xdr:row>6</xdr:row>
      <xdr:rowOff>1</xdr:rowOff>
    </xdr:to>
    <xdr:sp macro="" textlink="">
      <xdr:nvSpPr>
        <xdr:cNvPr id="1865" name="Text Box 9"/>
        <xdr:cNvSpPr txBox="1">
          <a:spLocks noChangeArrowheads="1"/>
        </xdr:cNvSpPr>
      </xdr:nvSpPr>
      <xdr:spPr bwMode="auto">
        <a:xfrm flipV="1">
          <a:off x="14411325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66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6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68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69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1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4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5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6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8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79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1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4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5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6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7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8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89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90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91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92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93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6</xdr:row>
      <xdr:rowOff>0</xdr:rowOff>
    </xdr:from>
    <xdr:to>
      <xdr:col>24</xdr:col>
      <xdr:colOff>457200</xdr:colOff>
      <xdr:row>6</xdr:row>
      <xdr:rowOff>1</xdr:rowOff>
    </xdr:to>
    <xdr:sp macro="" textlink="">
      <xdr:nvSpPr>
        <xdr:cNvPr id="1894" name="Text Box 9"/>
        <xdr:cNvSpPr txBox="1">
          <a:spLocks noChangeArrowheads="1"/>
        </xdr:cNvSpPr>
      </xdr:nvSpPr>
      <xdr:spPr bwMode="auto">
        <a:xfrm flipV="1">
          <a:off x="14935200" y="12477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1895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896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897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898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899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900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901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902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03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04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05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906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907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1908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909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910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11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12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13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14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15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16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17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18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919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1920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921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1922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923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1924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925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1926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927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1928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929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193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931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1932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193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3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193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193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193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193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194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194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194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943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1944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945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946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947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1948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49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50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51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1952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953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954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955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1956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57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58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59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0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1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2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3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4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5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6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7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1968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7</xdr:row>
      <xdr:rowOff>0</xdr:rowOff>
    </xdr:from>
    <xdr:to>
      <xdr:col>19</xdr:col>
      <xdr:colOff>457200</xdr:colOff>
      <xdr:row>7</xdr:row>
      <xdr:rowOff>1</xdr:rowOff>
    </xdr:to>
    <xdr:sp macro="" textlink="">
      <xdr:nvSpPr>
        <xdr:cNvPr id="1969" name="Text Box 9"/>
        <xdr:cNvSpPr txBox="1">
          <a:spLocks noChangeArrowheads="1"/>
        </xdr:cNvSpPr>
      </xdr:nvSpPr>
      <xdr:spPr bwMode="auto">
        <a:xfrm flipV="1">
          <a:off x="12315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970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971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7</xdr:row>
      <xdr:rowOff>0</xdr:rowOff>
    </xdr:from>
    <xdr:to>
      <xdr:col>2</xdr:col>
      <xdr:colOff>457200</xdr:colOff>
      <xdr:row>7</xdr:row>
      <xdr:rowOff>1</xdr:rowOff>
    </xdr:to>
    <xdr:sp macro="" textlink="">
      <xdr:nvSpPr>
        <xdr:cNvPr id="1972" name="Text Box 9"/>
        <xdr:cNvSpPr txBox="1">
          <a:spLocks noChangeArrowheads="1"/>
        </xdr:cNvSpPr>
      </xdr:nvSpPr>
      <xdr:spPr bwMode="auto">
        <a:xfrm flipV="1">
          <a:off x="35909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73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74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75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76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7</xdr:row>
      <xdr:rowOff>0</xdr:rowOff>
    </xdr:from>
    <xdr:to>
      <xdr:col>3</xdr:col>
      <xdr:colOff>457200</xdr:colOff>
      <xdr:row>7</xdr:row>
      <xdr:rowOff>1</xdr:rowOff>
    </xdr:to>
    <xdr:sp macro="" textlink="">
      <xdr:nvSpPr>
        <xdr:cNvPr id="1977" name="Text Box 9"/>
        <xdr:cNvSpPr txBox="1">
          <a:spLocks noChangeArrowheads="1"/>
        </xdr:cNvSpPr>
      </xdr:nvSpPr>
      <xdr:spPr bwMode="auto">
        <a:xfrm flipV="1">
          <a:off x="40290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78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79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80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81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82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83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7</xdr:row>
      <xdr:rowOff>0</xdr:rowOff>
    </xdr:from>
    <xdr:to>
      <xdr:col>4</xdr:col>
      <xdr:colOff>457200</xdr:colOff>
      <xdr:row>7</xdr:row>
      <xdr:rowOff>1</xdr:rowOff>
    </xdr:to>
    <xdr:sp macro="" textlink="">
      <xdr:nvSpPr>
        <xdr:cNvPr id="1984" name="Text Box 9"/>
        <xdr:cNvSpPr txBox="1">
          <a:spLocks noChangeArrowheads="1"/>
        </xdr:cNvSpPr>
      </xdr:nvSpPr>
      <xdr:spPr bwMode="auto">
        <a:xfrm flipV="1">
          <a:off x="44672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85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86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87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88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89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90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91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92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7</xdr:row>
      <xdr:rowOff>0</xdr:rowOff>
    </xdr:from>
    <xdr:to>
      <xdr:col>5</xdr:col>
      <xdr:colOff>457200</xdr:colOff>
      <xdr:row>7</xdr:row>
      <xdr:rowOff>1</xdr:rowOff>
    </xdr:to>
    <xdr:sp macro="" textlink="">
      <xdr:nvSpPr>
        <xdr:cNvPr id="1993" name="Text Box 9"/>
        <xdr:cNvSpPr txBox="1">
          <a:spLocks noChangeArrowheads="1"/>
        </xdr:cNvSpPr>
      </xdr:nvSpPr>
      <xdr:spPr bwMode="auto">
        <a:xfrm flipV="1">
          <a:off x="490537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94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95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96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97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98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1999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2000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2001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2002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2003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7</xdr:row>
      <xdr:rowOff>0</xdr:rowOff>
    </xdr:from>
    <xdr:to>
      <xdr:col>6</xdr:col>
      <xdr:colOff>457200</xdr:colOff>
      <xdr:row>7</xdr:row>
      <xdr:rowOff>1</xdr:rowOff>
    </xdr:to>
    <xdr:sp macro="" textlink="">
      <xdr:nvSpPr>
        <xdr:cNvPr id="2004" name="Text Box 9"/>
        <xdr:cNvSpPr txBox="1">
          <a:spLocks noChangeArrowheads="1"/>
        </xdr:cNvSpPr>
      </xdr:nvSpPr>
      <xdr:spPr bwMode="auto">
        <a:xfrm flipV="1">
          <a:off x="5343525" y="17240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05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06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07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08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09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0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1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2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3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4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5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6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7</xdr:row>
      <xdr:rowOff>0</xdr:rowOff>
    </xdr:from>
    <xdr:to>
      <xdr:col>7</xdr:col>
      <xdr:colOff>457200</xdr:colOff>
      <xdr:row>7</xdr:row>
      <xdr:rowOff>1</xdr:rowOff>
    </xdr:to>
    <xdr:sp macro="" textlink="">
      <xdr:nvSpPr>
        <xdr:cNvPr id="2017" name="Text Box 9"/>
        <xdr:cNvSpPr txBox="1">
          <a:spLocks noChangeArrowheads="1"/>
        </xdr:cNvSpPr>
      </xdr:nvSpPr>
      <xdr:spPr bwMode="auto">
        <a:xfrm flipV="1">
          <a:off x="57816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18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19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0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1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2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3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4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5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6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7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8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29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30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31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7</xdr:row>
      <xdr:rowOff>0</xdr:rowOff>
    </xdr:from>
    <xdr:to>
      <xdr:col>8</xdr:col>
      <xdr:colOff>457200</xdr:colOff>
      <xdr:row>7</xdr:row>
      <xdr:rowOff>1</xdr:rowOff>
    </xdr:to>
    <xdr:sp macro="" textlink="">
      <xdr:nvSpPr>
        <xdr:cNvPr id="2032" name="Text Box 9"/>
        <xdr:cNvSpPr txBox="1">
          <a:spLocks noChangeArrowheads="1"/>
        </xdr:cNvSpPr>
      </xdr:nvSpPr>
      <xdr:spPr bwMode="auto">
        <a:xfrm flipV="1">
          <a:off x="626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3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4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5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6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7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8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39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0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1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2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3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4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5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6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7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8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7</xdr:row>
      <xdr:rowOff>0</xdr:rowOff>
    </xdr:from>
    <xdr:to>
      <xdr:col>9</xdr:col>
      <xdr:colOff>457200</xdr:colOff>
      <xdr:row>7</xdr:row>
      <xdr:rowOff>1</xdr:rowOff>
    </xdr:to>
    <xdr:sp macro="" textlink="">
      <xdr:nvSpPr>
        <xdr:cNvPr id="2049" name="Text Box 9"/>
        <xdr:cNvSpPr txBox="1">
          <a:spLocks noChangeArrowheads="1"/>
        </xdr:cNvSpPr>
      </xdr:nvSpPr>
      <xdr:spPr bwMode="auto">
        <a:xfrm flipV="1">
          <a:off x="67532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0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1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2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3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4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5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6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7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8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59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0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1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2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3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4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5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6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7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7</xdr:row>
      <xdr:rowOff>0</xdr:rowOff>
    </xdr:from>
    <xdr:to>
      <xdr:col>10</xdr:col>
      <xdr:colOff>457200</xdr:colOff>
      <xdr:row>7</xdr:row>
      <xdr:rowOff>1</xdr:rowOff>
    </xdr:to>
    <xdr:sp macro="" textlink="">
      <xdr:nvSpPr>
        <xdr:cNvPr id="2068" name="Text Box 9"/>
        <xdr:cNvSpPr txBox="1">
          <a:spLocks noChangeArrowheads="1"/>
        </xdr:cNvSpPr>
      </xdr:nvSpPr>
      <xdr:spPr bwMode="auto">
        <a:xfrm flipV="1">
          <a:off x="72390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69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0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1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2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3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4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5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6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7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8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79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0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1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2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3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4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5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6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7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8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7</xdr:row>
      <xdr:rowOff>0</xdr:rowOff>
    </xdr:from>
    <xdr:to>
      <xdr:col>11</xdr:col>
      <xdr:colOff>457200</xdr:colOff>
      <xdr:row>7</xdr:row>
      <xdr:rowOff>1</xdr:rowOff>
    </xdr:to>
    <xdr:sp macro="" textlink="">
      <xdr:nvSpPr>
        <xdr:cNvPr id="2089" name="Text Box 9"/>
        <xdr:cNvSpPr txBox="1">
          <a:spLocks noChangeArrowheads="1"/>
        </xdr:cNvSpPr>
      </xdr:nvSpPr>
      <xdr:spPr bwMode="auto">
        <a:xfrm flipV="1">
          <a:off x="77247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1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2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3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4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5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6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7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8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099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1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2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3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4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5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6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7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8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09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10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11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7</xdr:row>
      <xdr:rowOff>0</xdr:rowOff>
    </xdr:from>
    <xdr:to>
      <xdr:col>12</xdr:col>
      <xdr:colOff>457200</xdr:colOff>
      <xdr:row>7</xdr:row>
      <xdr:rowOff>1</xdr:rowOff>
    </xdr:to>
    <xdr:sp macro="" textlink="">
      <xdr:nvSpPr>
        <xdr:cNvPr id="2112" name="Text Box 9"/>
        <xdr:cNvSpPr txBox="1">
          <a:spLocks noChangeArrowheads="1"/>
        </xdr:cNvSpPr>
      </xdr:nvSpPr>
      <xdr:spPr bwMode="auto">
        <a:xfrm flipV="1">
          <a:off x="83058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3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4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5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6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7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8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19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0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1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2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3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4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5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6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7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8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29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0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1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2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3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4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5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6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7</xdr:row>
      <xdr:rowOff>0</xdr:rowOff>
    </xdr:from>
    <xdr:to>
      <xdr:col>13</xdr:col>
      <xdr:colOff>457200</xdr:colOff>
      <xdr:row>7</xdr:row>
      <xdr:rowOff>1</xdr:rowOff>
    </xdr:to>
    <xdr:sp macro="" textlink="">
      <xdr:nvSpPr>
        <xdr:cNvPr id="2137" name="Text Box 9"/>
        <xdr:cNvSpPr txBox="1">
          <a:spLocks noChangeArrowheads="1"/>
        </xdr:cNvSpPr>
      </xdr:nvSpPr>
      <xdr:spPr bwMode="auto">
        <a:xfrm flipV="1">
          <a:off x="88868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3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3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4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5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6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7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8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19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09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0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1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2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3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4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5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6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7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7</xdr:row>
      <xdr:rowOff>0</xdr:rowOff>
    </xdr:from>
    <xdr:to>
      <xdr:col>14</xdr:col>
      <xdr:colOff>457200</xdr:colOff>
      <xdr:row>7</xdr:row>
      <xdr:rowOff>1</xdr:rowOff>
    </xdr:to>
    <xdr:sp macro="" textlink="">
      <xdr:nvSpPr>
        <xdr:cNvPr id="2218" name="Text Box 9"/>
        <xdr:cNvSpPr txBox="1">
          <a:spLocks noChangeArrowheads="1"/>
        </xdr:cNvSpPr>
      </xdr:nvSpPr>
      <xdr:spPr bwMode="auto">
        <a:xfrm flipV="1">
          <a:off x="94678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1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2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3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4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5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6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7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8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29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0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1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2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3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4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5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6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5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6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7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8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79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80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81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82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83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7</xdr:row>
      <xdr:rowOff>0</xdr:rowOff>
    </xdr:from>
    <xdr:to>
      <xdr:col>15</xdr:col>
      <xdr:colOff>457200</xdr:colOff>
      <xdr:row>7</xdr:row>
      <xdr:rowOff>1</xdr:rowOff>
    </xdr:to>
    <xdr:sp macro="" textlink="">
      <xdr:nvSpPr>
        <xdr:cNvPr id="2384" name="Text Box 9"/>
        <xdr:cNvSpPr txBox="1">
          <a:spLocks noChangeArrowheads="1"/>
        </xdr:cNvSpPr>
      </xdr:nvSpPr>
      <xdr:spPr bwMode="auto">
        <a:xfrm flipV="1">
          <a:off x="100488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8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8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8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8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8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39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0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1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2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3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4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5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6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7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8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49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0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1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2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3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3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4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5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6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7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8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49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50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51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7</xdr:row>
      <xdr:rowOff>0</xdr:rowOff>
    </xdr:from>
    <xdr:to>
      <xdr:col>16</xdr:col>
      <xdr:colOff>457200</xdr:colOff>
      <xdr:row>7</xdr:row>
      <xdr:rowOff>1</xdr:rowOff>
    </xdr:to>
    <xdr:sp macro="" textlink="">
      <xdr:nvSpPr>
        <xdr:cNvPr id="2552" name="Text Box 9"/>
        <xdr:cNvSpPr txBox="1">
          <a:spLocks noChangeArrowheads="1"/>
        </xdr:cNvSpPr>
      </xdr:nvSpPr>
      <xdr:spPr bwMode="auto">
        <a:xfrm flipV="1">
          <a:off x="106299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5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6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7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8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59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0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1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2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3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4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5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6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7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8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69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0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1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2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3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4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5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6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7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8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79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0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1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2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3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4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5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6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7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3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4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5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6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7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8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89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90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91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7</xdr:row>
      <xdr:rowOff>0</xdr:rowOff>
    </xdr:from>
    <xdr:to>
      <xdr:col>17</xdr:col>
      <xdr:colOff>457200</xdr:colOff>
      <xdr:row>7</xdr:row>
      <xdr:rowOff>1</xdr:rowOff>
    </xdr:to>
    <xdr:sp macro="" textlink="">
      <xdr:nvSpPr>
        <xdr:cNvPr id="2892" name="Text Box 9"/>
        <xdr:cNvSpPr txBox="1">
          <a:spLocks noChangeArrowheads="1"/>
        </xdr:cNvSpPr>
      </xdr:nvSpPr>
      <xdr:spPr bwMode="auto">
        <a:xfrm flipV="1">
          <a:off x="112109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89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0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1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2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3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4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5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6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7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8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299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0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1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2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3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4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5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6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7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8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09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0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1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2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3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4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5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6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7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8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19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0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1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5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6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7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8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29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30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31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32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33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7</xdr:row>
      <xdr:rowOff>0</xdr:rowOff>
    </xdr:from>
    <xdr:to>
      <xdr:col>18</xdr:col>
      <xdr:colOff>457200</xdr:colOff>
      <xdr:row>7</xdr:row>
      <xdr:rowOff>1</xdr:rowOff>
    </xdr:to>
    <xdr:sp macro="" textlink="">
      <xdr:nvSpPr>
        <xdr:cNvPr id="3234" name="Text Box 9"/>
        <xdr:cNvSpPr txBox="1">
          <a:spLocks noChangeArrowheads="1"/>
        </xdr:cNvSpPr>
      </xdr:nvSpPr>
      <xdr:spPr bwMode="auto">
        <a:xfrm flipV="1">
          <a:off x="117919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3235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3236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7</xdr:row>
      <xdr:rowOff>0</xdr:rowOff>
    </xdr:from>
    <xdr:to>
      <xdr:col>20</xdr:col>
      <xdr:colOff>457200</xdr:colOff>
      <xdr:row>7</xdr:row>
      <xdr:rowOff>1</xdr:rowOff>
    </xdr:to>
    <xdr:sp macro="" textlink="">
      <xdr:nvSpPr>
        <xdr:cNvPr id="3237" name="Text Box 9"/>
        <xdr:cNvSpPr txBox="1">
          <a:spLocks noChangeArrowheads="1"/>
        </xdr:cNvSpPr>
      </xdr:nvSpPr>
      <xdr:spPr bwMode="auto">
        <a:xfrm flipV="1">
          <a:off x="128397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38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39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40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41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42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43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7</xdr:row>
      <xdr:rowOff>0</xdr:rowOff>
    </xdr:from>
    <xdr:to>
      <xdr:col>21</xdr:col>
      <xdr:colOff>457200</xdr:colOff>
      <xdr:row>7</xdr:row>
      <xdr:rowOff>1</xdr:rowOff>
    </xdr:to>
    <xdr:sp macro="" textlink="">
      <xdr:nvSpPr>
        <xdr:cNvPr id="3244" name="Text Box 9"/>
        <xdr:cNvSpPr txBox="1">
          <a:spLocks noChangeArrowheads="1"/>
        </xdr:cNvSpPr>
      </xdr:nvSpPr>
      <xdr:spPr bwMode="auto">
        <a:xfrm flipV="1">
          <a:off x="1336357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45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46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47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48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49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0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1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2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3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4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5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6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7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7</xdr:row>
      <xdr:rowOff>0</xdr:rowOff>
    </xdr:from>
    <xdr:to>
      <xdr:col>22</xdr:col>
      <xdr:colOff>457200</xdr:colOff>
      <xdr:row>7</xdr:row>
      <xdr:rowOff>1</xdr:rowOff>
    </xdr:to>
    <xdr:sp macro="" textlink="">
      <xdr:nvSpPr>
        <xdr:cNvPr id="3258" name="Text Box 9"/>
        <xdr:cNvSpPr txBox="1">
          <a:spLocks noChangeArrowheads="1"/>
        </xdr:cNvSpPr>
      </xdr:nvSpPr>
      <xdr:spPr bwMode="auto">
        <a:xfrm flipV="1">
          <a:off x="1388745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59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0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1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2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3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4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5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6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7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8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69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0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1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2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3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4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5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6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7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8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79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80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7</xdr:row>
      <xdr:rowOff>0</xdr:rowOff>
    </xdr:from>
    <xdr:to>
      <xdr:col>23</xdr:col>
      <xdr:colOff>457200</xdr:colOff>
      <xdr:row>7</xdr:row>
      <xdr:rowOff>1</xdr:rowOff>
    </xdr:to>
    <xdr:sp macro="" textlink="">
      <xdr:nvSpPr>
        <xdr:cNvPr id="3281" name="Text Box 9"/>
        <xdr:cNvSpPr txBox="1">
          <a:spLocks noChangeArrowheads="1"/>
        </xdr:cNvSpPr>
      </xdr:nvSpPr>
      <xdr:spPr bwMode="auto">
        <a:xfrm flipV="1">
          <a:off x="14411325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2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3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4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5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6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7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8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89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0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1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2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3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4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5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6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7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8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299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0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1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2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3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4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5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6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7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8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09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7</xdr:row>
      <xdr:rowOff>0</xdr:rowOff>
    </xdr:from>
    <xdr:to>
      <xdr:col>24</xdr:col>
      <xdr:colOff>457200</xdr:colOff>
      <xdr:row>7</xdr:row>
      <xdr:rowOff>1</xdr:rowOff>
    </xdr:to>
    <xdr:sp macro="" textlink="">
      <xdr:nvSpPr>
        <xdr:cNvPr id="3310" name="Text Box 9"/>
        <xdr:cNvSpPr txBox="1">
          <a:spLocks noChangeArrowheads="1"/>
        </xdr:cNvSpPr>
      </xdr:nvSpPr>
      <xdr:spPr bwMode="auto">
        <a:xfrm flipV="1">
          <a:off x="14935200" y="17240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11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312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313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14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15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16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317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318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319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320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321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322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323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324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325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2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27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2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32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33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33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333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333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334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335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36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37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338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339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340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341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42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43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44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45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46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47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48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49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50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51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352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353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54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55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356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357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358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59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60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361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362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363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364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65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366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367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368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369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370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371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372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373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374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375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376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377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378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379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380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381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382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383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384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85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38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87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388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8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39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39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39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39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39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39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339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339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339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399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3400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401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402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403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3404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405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406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407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3408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409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410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411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3412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3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4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5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6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7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8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19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20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21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22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23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3424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8</xdr:row>
      <xdr:rowOff>0</xdr:rowOff>
    </xdr:from>
    <xdr:to>
      <xdr:col>19</xdr:col>
      <xdr:colOff>457200</xdr:colOff>
      <xdr:row>8</xdr:row>
      <xdr:rowOff>1</xdr:rowOff>
    </xdr:to>
    <xdr:sp macro="" textlink="">
      <xdr:nvSpPr>
        <xdr:cNvPr id="3425" name="Text Box 9"/>
        <xdr:cNvSpPr txBox="1">
          <a:spLocks noChangeArrowheads="1"/>
        </xdr:cNvSpPr>
      </xdr:nvSpPr>
      <xdr:spPr bwMode="auto">
        <a:xfrm flipV="1">
          <a:off x="12315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426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427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8</xdr:row>
      <xdr:rowOff>0</xdr:rowOff>
    </xdr:from>
    <xdr:to>
      <xdr:col>2</xdr:col>
      <xdr:colOff>457200</xdr:colOff>
      <xdr:row>8</xdr:row>
      <xdr:rowOff>1</xdr:rowOff>
    </xdr:to>
    <xdr:sp macro="" textlink="">
      <xdr:nvSpPr>
        <xdr:cNvPr id="3428" name="Text Box 9"/>
        <xdr:cNvSpPr txBox="1">
          <a:spLocks noChangeArrowheads="1"/>
        </xdr:cNvSpPr>
      </xdr:nvSpPr>
      <xdr:spPr bwMode="auto">
        <a:xfrm flipV="1">
          <a:off x="35909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429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430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431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432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8</xdr:row>
      <xdr:rowOff>0</xdr:rowOff>
    </xdr:from>
    <xdr:to>
      <xdr:col>3</xdr:col>
      <xdr:colOff>457200</xdr:colOff>
      <xdr:row>8</xdr:row>
      <xdr:rowOff>1</xdr:rowOff>
    </xdr:to>
    <xdr:sp macro="" textlink="">
      <xdr:nvSpPr>
        <xdr:cNvPr id="3433" name="Text Box 9"/>
        <xdr:cNvSpPr txBox="1">
          <a:spLocks noChangeArrowheads="1"/>
        </xdr:cNvSpPr>
      </xdr:nvSpPr>
      <xdr:spPr bwMode="auto">
        <a:xfrm flipV="1">
          <a:off x="40290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34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35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36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37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38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39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4</xdr:col>
      <xdr:colOff>457200</xdr:colOff>
      <xdr:row>8</xdr:row>
      <xdr:rowOff>1</xdr:rowOff>
    </xdr:to>
    <xdr:sp macro="" textlink="">
      <xdr:nvSpPr>
        <xdr:cNvPr id="3440" name="Text Box 9"/>
        <xdr:cNvSpPr txBox="1">
          <a:spLocks noChangeArrowheads="1"/>
        </xdr:cNvSpPr>
      </xdr:nvSpPr>
      <xdr:spPr bwMode="auto">
        <a:xfrm flipV="1">
          <a:off x="44672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1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2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3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4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5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6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7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8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8</xdr:row>
      <xdr:rowOff>0</xdr:rowOff>
    </xdr:from>
    <xdr:to>
      <xdr:col>5</xdr:col>
      <xdr:colOff>457200</xdr:colOff>
      <xdr:row>8</xdr:row>
      <xdr:rowOff>1</xdr:rowOff>
    </xdr:to>
    <xdr:sp macro="" textlink="">
      <xdr:nvSpPr>
        <xdr:cNvPr id="3449" name="Text Box 9"/>
        <xdr:cNvSpPr txBox="1">
          <a:spLocks noChangeArrowheads="1"/>
        </xdr:cNvSpPr>
      </xdr:nvSpPr>
      <xdr:spPr bwMode="auto">
        <a:xfrm flipV="1">
          <a:off x="490537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0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1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2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3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4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5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6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7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8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59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8</xdr:row>
      <xdr:rowOff>0</xdr:rowOff>
    </xdr:from>
    <xdr:to>
      <xdr:col>6</xdr:col>
      <xdr:colOff>457200</xdr:colOff>
      <xdr:row>8</xdr:row>
      <xdr:rowOff>1</xdr:rowOff>
    </xdr:to>
    <xdr:sp macro="" textlink="">
      <xdr:nvSpPr>
        <xdr:cNvPr id="3460" name="Text Box 9"/>
        <xdr:cNvSpPr txBox="1">
          <a:spLocks noChangeArrowheads="1"/>
        </xdr:cNvSpPr>
      </xdr:nvSpPr>
      <xdr:spPr bwMode="auto">
        <a:xfrm flipV="1">
          <a:off x="5343525" y="220027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1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2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3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4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5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6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7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8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69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70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71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72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8</xdr:row>
      <xdr:rowOff>0</xdr:rowOff>
    </xdr:from>
    <xdr:to>
      <xdr:col>7</xdr:col>
      <xdr:colOff>457200</xdr:colOff>
      <xdr:row>8</xdr:row>
      <xdr:rowOff>1</xdr:rowOff>
    </xdr:to>
    <xdr:sp macro="" textlink="">
      <xdr:nvSpPr>
        <xdr:cNvPr id="3473" name="Text Box 9"/>
        <xdr:cNvSpPr txBox="1">
          <a:spLocks noChangeArrowheads="1"/>
        </xdr:cNvSpPr>
      </xdr:nvSpPr>
      <xdr:spPr bwMode="auto">
        <a:xfrm flipV="1">
          <a:off x="57816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74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75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76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77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78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79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0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1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2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3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4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5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6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7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8</xdr:row>
      <xdr:rowOff>0</xdr:rowOff>
    </xdr:from>
    <xdr:to>
      <xdr:col>8</xdr:col>
      <xdr:colOff>457200</xdr:colOff>
      <xdr:row>8</xdr:row>
      <xdr:rowOff>1</xdr:rowOff>
    </xdr:to>
    <xdr:sp macro="" textlink="">
      <xdr:nvSpPr>
        <xdr:cNvPr id="3488" name="Text Box 9"/>
        <xdr:cNvSpPr txBox="1">
          <a:spLocks noChangeArrowheads="1"/>
        </xdr:cNvSpPr>
      </xdr:nvSpPr>
      <xdr:spPr bwMode="auto">
        <a:xfrm flipV="1">
          <a:off x="626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89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0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1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2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3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4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5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6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7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8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499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500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501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502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503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504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8</xdr:row>
      <xdr:rowOff>0</xdr:rowOff>
    </xdr:from>
    <xdr:to>
      <xdr:col>9</xdr:col>
      <xdr:colOff>457200</xdr:colOff>
      <xdr:row>8</xdr:row>
      <xdr:rowOff>1</xdr:rowOff>
    </xdr:to>
    <xdr:sp macro="" textlink="">
      <xdr:nvSpPr>
        <xdr:cNvPr id="3505" name="Text Box 9"/>
        <xdr:cNvSpPr txBox="1">
          <a:spLocks noChangeArrowheads="1"/>
        </xdr:cNvSpPr>
      </xdr:nvSpPr>
      <xdr:spPr bwMode="auto">
        <a:xfrm flipV="1">
          <a:off x="67532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06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07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08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09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0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1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2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3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4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5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6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7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8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19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20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21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22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23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8</xdr:row>
      <xdr:rowOff>0</xdr:rowOff>
    </xdr:from>
    <xdr:to>
      <xdr:col>10</xdr:col>
      <xdr:colOff>457200</xdr:colOff>
      <xdr:row>8</xdr:row>
      <xdr:rowOff>1</xdr:rowOff>
    </xdr:to>
    <xdr:sp macro="" textlink="">
      <xdr:nvSpPr>
        <xdr:cNvPr id="3524" name="Text Box 9"/>
        <xdr:cNvSpPr txBox="1">
          <a:spLocks noChangeArrowheads="1"/>
        </xdr:cNvSpPr>
      </xdr:nvSpPr>
      <xdr:spPr bwMode="auto">
        <a:xfrm flipV="1">
          <a:off x="72390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25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26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27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28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29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0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1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2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3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4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5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6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7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8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39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40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41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42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43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44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8</xdr:row>
      <xdr:rowOff>0</xdr:rowOff>
    </xdr:from>
    <xdr:to>
      <xdr:col>11</xdr:col>
      <xdr:colOff>457200</xdr:colOff>
      <xdr:row>8</xdr:row>
      <xdr:rowOff>1</xdr:rowOff>
    </xdr:to>
    <xdr:sp macro="" textlink="">
      <xdr:nvSpPr>
        <xdr:cNvPr id="3545" name="Text Box 9"/>
        <xdr:cNvSpPr txBox="1">
          <a:spLocks noChangeArrowheads="1"/>
        </xdr:cNvSpPr>
      </xdr:nvSpPr>
      <xdr:spPr bwMode="auto">
        <a:xfrm flipV="1">
          <a:off x="77247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4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4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4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49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0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1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2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3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4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5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59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0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1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2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3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4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5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6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7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8</xdr:row>
      <xdr:rowOff>0</xdr:rowOff>
    </xdr:from>
    <xdr:to>
      <xdr:col>12</xdr:col>
      <xdr:colOff>457200</xdr:colOff>
      <xdr:row>8</xdr:row>
      <xdr:rowOff>1</xdr:rowOff>
    </xdr:to>
    <xdr:sp macro="" textlink="">
      <xdr:nvSpPr>
        <xdr:cNvPr id="3568" name="Text Box 9"/>
        <xdr:cNvSpPr txBox="1">
          <a:spLocks noChangeArrowheads="1"/>
        </xdr:cNvSpPr>
      </xdr:nvSpPr>
      <xdr:spPr bwMode="auto">
        <a:xfrm flipV="1">
          <a:off x="83058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69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0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1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2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3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4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5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6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7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8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79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0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1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2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3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4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5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6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7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8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89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90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91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92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8</xdr:row>
      <xdr:rowOff>0</xdr:rowOff>
    </xdr:from>
    <xdr:to>
      <xdr:col>13</xdr:col>
      <xdr:colOff>457200</xdr:colOff>
      <xdr:row>8</xdr:row>
      <xdr:rowOff>1</xdr:rowOff>
    </xdr:to>
    <xdr:sp macro="" textlink="">
      <xdr:nvSpPr>
        <xdr:cNvPr id="3593" name="Text Box 9"/>
        <xdr:cNvSpPr txBox="1">
          <a:spLocks noChangeArrowheads="1"/>
        </xdr:cNvSpPr>
      </xdr:nvSpPr>
      <xdr:spPr bwMode="auto">
        <a:xfrm flipV="1">
          <a:off x="88868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59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59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59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59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59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59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0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1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2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3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4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5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5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6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7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8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69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70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71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72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73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8</xdr:row>
      <xdr:rowOff>0</xdr:rowOff>
    </xdr:from>
    <xdr:to>
      <xdr:col>14</xdr:col>
      <xdr:colOff>457200</xdr:colOff>
      <xdr:row>8</xdr:row>
      <xdr:rowOff>1</xdr:rowOff>
    </xdr:to>
    <xdr:sp macro="" textlink="">
      <xdr:nvSpPr>
        <xdr:cNvPr id="3674" name="Text Box 9"/>
        <xdr:cNvSpPr txBox="1">
          <a:spLocks noChangeArrowheads="1"/>
        </xdr:cNvSpPr>
      </xdr:nvSpPr>
      <xdr:spPr bwMode="auto">
        <a:xfrm flipV="1">
          <a:off x="94678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7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7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7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7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7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8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69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0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1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2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3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4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5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6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7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8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79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0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1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2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1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2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3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4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5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6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7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8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39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8</xdr:row>
      <xdr:rowOff>0</xdr:rowOff>
    </xdr:from>
    <xdr:to>
      <xdr:col>15</xdr:col>
      <xdr:colOff>457200</xdr:colOff>
      <xdr:row>8</xdr:row>
      <xdr:rowOff>1</xdr:rowOff>
    </xdr:to>
    <xdr:sp macro="" textlink="">
      <xdr:nvSpPr>
        <xdr:cNvPr id="3840" name="Text Box 9"/>
        <xdr:cNvSpPr txBox="1">
          <a:spLocks noChangeArrowheads="1"/>
        </xdr:cNvSpPr>
      </xdr:nvSpPr>
      <xdr:spPr bwMode="auto">
        <a:xfrm flipV="1">
          <a:off x="100488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4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5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6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7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8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89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0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1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2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3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4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5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6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7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8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3999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0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1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2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3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4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5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6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7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8</xdr:row>
      <xdr:rowOff>0</xdr:rowOff>
    </xdr:from>
    <xdr:to>
      <xdr:col>16</xdr:col>
      <xdr:colOff>457200</xdr:colOff>
      <xdr:row>8</xdr:row>
      <xdr:rowOff>1</xdr:rowOff>
    </xdr:to>
    <xdr:sp macro="" textlink="">
      <xdr:nvSpPr>
        <xdr:cNvPr id="4008" name="Text Box 9"/>
        <xdr:cNvSpPr txBox="1">
          <a:spLocks noChangeArrowheads="1"/>
        </xdr:cNvSpPr>
      </xdr:nvSpPr>
      <xdr:spPr bwMode="auto">
        <a:xfrm flipV="1">
          <a:off x="106299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0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1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2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3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4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5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6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7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8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09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0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1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2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3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4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5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6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7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8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19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0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1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2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3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4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5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6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7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8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29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0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1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2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39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0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1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2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3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4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5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6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7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8</xdr:row>
      <xdr:rowOff>0</xdr:rowOff>
    </xdr:from>
    <xdr:to>
      <xdr:col>17</xdr:col>
      <xdr:colOff>457200</xdr:colOff>
      <xdr:row>8</xdr:row>
      <xdr:rowOff>1</xdr:rowOff>
    </xdr:to>
    <xdr:sp macro="" textlink="">
      <xdr:nvSpPr>
        <xdr:cNvPr id="4348" name="Text Box 9"/>
        <xdr:cNvSpPr txBox="1">
          <a:spLocks noChangeArrowheads="1"/>
        </xdr:cNvSpPr>
      </xdr:nvSpPr>
      <xdr:spPr bwMode="auto">
        <a:xfrm flipV="1">
          <a:off x="112109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4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5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6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7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8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39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0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1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2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3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4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5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6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7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8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49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0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1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2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3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4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5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6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7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8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59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0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1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2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3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4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5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6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7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1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2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3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4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5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6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7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8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89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8</xdr:row>
      <xdr:rowOff>0</xdr:rowOff>
    </xdr:from>
    <xdr:to>
      <xdr:col>18</xdr:col>
      <xdr:colOff>457200</xdr:colOff>
      <xdr:row>8</xdr:row>
      <xdr:rowOff>1</xdr:rowOff>
    </xdr:to>
    <xdr:sp macro="" textlink="">
      <xdr:nvSpPr>
        <xdr:cNvPr id="4690" name="Text Box 9"/>
        <xdr:cNvSpPr txBox="1">
          <a:spLocks noChangeArrowheads="1"/>
        </xdr:cNvSpPr>
      </xdr:nvSpPr>
      <xdr:spPr bwMode="auto">
        <a:xfrm flipV="1">
          <a:off x="117919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691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692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8</xdr:row>
      <xdr:rowOff>0</xdr:rowOff>
    </xdr:from>
    <xdr:to>
      <xdr:col>20</xdr:col>
      <xdr:colOff>457200</xdr:colOff>
      <xdr:row>8</xdr:row>
      <xdr:rowOff>1</xdr:rowOff>
    </xdr:to>
    <xdr:sp macro="" textlink="">
      <xdr:nvSpPr>
        <xdr:cNvPr id="4693" name="Text Box 9"/>
        <xdr:cNvSpPr txBox="1">
          <a:spLocks noChangeArrowheads="1"/>
        </xdr:cNvSpPr>
      </xdr:nvSpPr>
      <xdr:spPr bwMode="auto">
        <a:xfrm flipV="1">
          <a:off x="128397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94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95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96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97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98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699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8</xdr:row>
      <xdr:rowOff>0</xdr:rowOff>
    </xdr:from>
    <xdr:to>
      <xdr:col>21</xdr:col>
      <xdr:colOff>457200</xdr:colOff>
      <xdr:row>8</xdr:row>
      <xdr:rowOff>1</xdr:rowOff>
    </xdr:to>
    <xdr:sp macro="" textlink="">
      <xdr:nvSpPr>
        <xdr:cNvPr id="4700" name="Text Box 9"/>
        <xdr:cNvSpPr txBox="1">
          <a:spLocks noChangeArrowheads="1"/>
        </xdr:cNvSpPr>
      </xdr:nvSpPr>
      <xdr:spPr bwMode="auto">
        <a:xfrm flipV="1">
          <a:off x="1336357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1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2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3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4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5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6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7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8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09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10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11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12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13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8</xdr:row>
      <xdr:rowOff>0</xdr:rowOff>
    </xdr:from>
    <xdr:to>
      <xdr:col>22</xdr:col>
      <xdr:colOff>457200</xdr:colOff>
      <xdr:row>8</xdr:row>
      <xdr:rowOff>1</xdr:rowOff>
    </xdr:to>
    <xdr:sp macro="" textlink="">
      <xdr:nvSpPr>
        <xdr:cNvPr id="4714" name="Text Box 9"/>
        <xdr:cNvSpPr txBox="1">
          <a:spLocks noChangeArrowheads="1"/>
        </xdr:cNvSpPr>
      </xdr:nvSpPr>
      <xdr:spPr bwMode="auto">
        <a:xfrm flipV="1">
          <a:off x="1388745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15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16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17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18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19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0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1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2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3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4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5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6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7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8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29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0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1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2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3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4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5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6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8</xdr:row>
      <xdr:rowOff>0</xdr:rowOff>
    </xdr:from>
    <xdr:to>
      <xdr:col>23</xdr:col>
      <xdr:colOff>457200</xdr:colOff>
      <xdr:row>8</xdr:row>
      <xdr:rowOff>1</xdr:rowOff>
    </xdr:to>
    <xdr:sp macro="" textlink="">
      <xdr:nvSpPr>
        <xdr:cNvPr id="4737" name="Text Box 9"/>
        <xdr:cNvSpPr txBox="1">
          <a:spLocks noChangeArrowheads="1"/>
        </xdr:cNvSpPr>
      </xdr:nvSpPr>
      <xdr:spPr bwMode="auto">
        <a:xfrm flipV="1">
          <a:off x="14411325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38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39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0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1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2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3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4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5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6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7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8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49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0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1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2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3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4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5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6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7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8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59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0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1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2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3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4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5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8</xdr:row>
      <xdr:rowOff>0</xdr:rowOff>
    </xdr:from>
    <xdr:to>
      <xdr:col>24</xdr:col>
      <xdr:colOff>457200</xdr:colOff>
      <xdr:row>8</xdr:row>
      <xdr:rowOff>1</xdr:rowOff>
    </xdr:to>
    <xdr:sp macro="" textlink="">
      <xdr:nvSpPr>
        <xdr:cNvPr id="4766" name="Text Box 9"/>
        <xdr:cNvSpPr txBox="1">
          <a:spLocks noChangeArrowheads="1"/>
        </xdr:cNvSpPr>
      </xdr:nvSpPr>
      <xdr:spPr bwMode="auto">
        <a:xfrm flipV="1">
          <a:off x="14935200" y="220027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76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768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769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770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771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772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773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774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775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76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777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78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779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80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781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82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783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84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785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86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787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8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789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0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791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79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79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794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795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79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79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79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79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80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80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80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80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80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80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806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807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08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09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10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11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12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13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14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15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16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817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818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819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0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1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2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3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4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5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26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27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28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29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30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31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32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33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834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35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36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3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38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839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840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841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842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843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844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845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846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847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84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849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85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85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85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85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85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855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56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57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58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59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60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61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862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863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64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65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66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6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68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69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70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71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72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73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874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75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76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77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878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79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880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81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82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883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84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885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886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87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888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889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890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891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892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893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894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895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896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897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898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899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900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901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4902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903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4904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905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4906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907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490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909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4910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491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1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491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91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491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91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491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91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492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921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4922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923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924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925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4926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927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928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929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4930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931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932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933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4934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35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3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37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38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39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0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1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2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3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4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5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494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171450</xdr:colOff>
      <xdr:row>9</xdr:row>
      <xdr:rowOff>0</xdr:rowOff>
    </xdr:from>
    <xdr:to>
      <xdr:col>19</xdr:col>
      <xdr:colOff>457200</xdr:colOff>
      <xdr:row>9</xdr:row>
      <xdr:rowOff>1</xdr:rowOff>
    </xdr:to>
    <xdr:sp macro="" textlink="">
      <xdr:nvSpPr>
        <xdr:cNvPr id="4947" name="Text Box 9"/>
        <xdr:cNvSpPr txBox="1">
          <a:spLocks noChangeArrowheads="1"/>
        </xdr:cNvSpPr>
      </xdr:nvSpPr>
      <xdr:spPr bwMode="auto">
        <a:xfrm flipV="1">
          <a:off x="12315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948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949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</xdr:col>
      <xdr:colOff>171450</xdr:colOff>
      <xdr:row>9</xdr:row>
      <xdr:rowOff>0</xdr:rowOff>
    </xdr:from>
    <xdr:to>
      <xdr:col>2</xdr:col>
      <xdr:colOff>457200</xdr:colOff>
      <xdr:row>9</xdr:row>
      <xdr:rowOff>1</xdr:rowOff>
    </xdr:to>
    <xdr:sp macro="" textlink="">
      <xdr:nvSpPr>
        <xdr:cNvPr id="4950" name="Text Box 9"/>
        <xdr:cNvSpPr txBox="1">
          <a:spLocks noChangeArrowheads="1"/>
        </xdr:cNvSpPr>
      </xdr:nvSpPr>
      <xdr:spPr bwMode="auto">
        <a:xfrm flipV="1">
          <a:off x="35909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951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952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953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954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3</xdr:col>
      <xdr:colOff>171450</xdr:colOff>
      <xdr:row>9</xdr:row>
      <xdr:rowOff>0</xdr:rowOff>
    </xdr:from>
    <xdr:to>
      <xdr:col>3</xdr:col>
      <xdr:colOff>457200</xdr:colOff>
      <xdr:row>9</xdr:row>
      <xdr:rowOff>1</xdr:rowOff>
    </xdr:to>
    <xdr:sp macro="" textlink="">
      <xdr:nvSpPr>
        <xdr:cNvPr id="4955" name="Text Box 9"/>
        <xdr:cNvSpPr txBox="1">
          <a:spLocks noChangeArrowheads="1"/>
        </xdr:cNvSpPr>
      </xdr:nvSpPr>
      <xdr:spPr bwMode="auto">
        <a:xfrm flipV="1">
          <a:off x="40290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56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57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58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59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60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61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4</xdr:col>
      <xdr:colOff>171450</xdr:colOff>
      <xdr:row>9</xdr:row>
      <xdr:rowOff>0</xdr:rowOff>
    </xdr:from>
    <xdr:to>
      <xdr:col>4</xdr:col>
      <xdr:colOff>457200</xdr:colOff>
      <xdr:row>9</xdr:row>
      <xdr:rowOff>1</xdr:rowOff>
    </xdr:to>
    <xdr:sp macro="" textlink="">
      <xdr:nvSpPr>
        <xdr:cNvPr id="4962" name="Text Box 9"/>
        <xdr:cNvSpPr txBox="1">
          <a:spLocks noChangeArrowheads="1"/>
        </xdr:cNvSpPr>
      </xdr:nvSpPr>
      <xdr:spPr bwMode="auto">
        <a:xfrm flipV="1">
          <a:off x="44672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3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4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5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6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7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8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69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70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457200</xdr:colOff>
      <xdr:row>9</xdr:row>
      <xdr:rowOff>1</xdr:rowOff>
    </xdr:to>
    <xdr:sp macro="" textlink="">
      <xdr:nvSpPr>
        <xdr:cNvPr id="4971" name="Text Box 9"/>
        <xdr:cNvSpPr txBox="1">
          <a:spLocks noChangeArrowheads="1"/>
        </xdr:cNvSpPr>
      </xdr:nvSpPr>
      <xdr:spPr bwMode="auto">
        <a:xfrm flipV="1">
          <a:off x="490537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2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3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4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5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6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7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8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79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80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81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6</xdr:col>
      <xdr:colOff>171450</xdr:colOff>
      <xdr:row>9</xdr:row>
      <xdr:rowOff>0</xdr:rowOff>
    </xdr:from>
    <xdr:to>
      <xdr:col>6</xdr:col>
      <xdr:colOff>457200</xdr:colOff>
      <xdr:row>9</xdr:row>
      <xdr:rowOff>1</xdr:rowOff>
    </xdr:to>
    <xdr:sp macro="" textlink="">
      <xdr:nvSpPr>
        <xdr:cNvPr id="4982" name="Text Box 9"/>
        <xdr:cNvSpPr txBox="1">
          <a:spLocks noChangeArrowheads="1"/>
        </xdr:cNvSpPr>
      </xdr:nvSpPr>
      <xdr:spPr bwMode="auto">
        <a:xfrm flipV="1">
          <a:off x="5343525" y="2676525"/>
          <a:ext cx="26670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3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4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5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6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7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8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89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90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91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92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93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94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7</xdr:col>
      <xdr:colOff>171450</xdr:colOff>
      <xdr:row>9</xdr:row>
      <xdr:rowOff>0</xdr:rowOff>
    </xdr:from>
    <xdr:to>
      <xdr:col>7</xdr:col>
      <xdr:colOff>457200</xdr:colOff>
      <xdr:row>9</xdr:row>
      <xdr:rowOff>1</xdr:rowOff>
    </xdr:to>
    <xdr:sp macro="" textlink="">
      <xdr:nvSpPr>
        <xdr:cNvPr id="4995" name="Text Box 9"/>
        <xdr:cNvSpPr txBox="1">
          <a:spLocks noChangeArrowheads="1"/>
        </xdr:cNvSpPr>
      </xdr:nvSpPr>
      <xdr:spPr bwMode="auto">
        <a:xfrm flipV="1">
          <a:off x="57816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996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997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998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4999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0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1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2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3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4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5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6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7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8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09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8</xdr:col>
      <xdr:colOff>171450</xdr:colOff>
      <xdr:row>9</xdr:row>
      <xdr:rowOff>0</xdr:rowOff>
    </xdr:from>
    <xdr:to>
      <xdr:col>8</xdr:col>
      <xdr:colOff>457200</xdr:colOff>
      <xdr:row>9</xdr:row>
      <xdr:rowOff>1</xdr:rowOff>
    </xdr:to>
    <xdr:sp macro="" textlink="">
      <xdr:nvSpPr>
        <xdr:cNvPr id="5010" name="Text Box 9"/>
        <xdr:cNvSpPr txBox="1">
          <a:spLocks noChangeArrowheads="1"/>
        </xdr:cNvSpPr>
      </xdr:nvSpPr>
      <xdr:spPr bwMode="auto">
        <a:xfrm flipV="1">
          <a:off x="626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1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2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3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4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5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6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7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8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19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0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1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2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3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4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5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6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9</xdr:col>
      <xdr:colOff>171450</xdr:colOff>
      <xdr:row>9</xdr:row>
      <xdr:rowOff>0</xdr:rowOff>
    </xdr:from>
    <xdr:to>
      <xdr:col>9</xdr:col>
      <xdr:colOff>457200</xdr:colOff>
      <xdr:row>9</xdr:row>
      <xdr:rowOff>1</xdr:rowOff>
    </xdr:to>
    <xdr:sp macro="" textlink="">
      <xdr:nvSpPr>
        <xdr:cNvPr id="5027" name="Text Box 9"/>
        <xdr:cNvSpPr txBox="1">
          <a:spLocks noChangeArrowheads="1"/>
        </xdr:cNvSpPr>
      </xdr:nvSpPr>
      <xdr:spPr bwMode="auto">
        <a:xfrm flipV="1">
          <a:off x="67532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28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29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0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1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2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3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4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5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6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7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8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39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0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1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2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3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4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5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10</xdr:col>
      <xdr:colOff>171450</xdr:colOff>
      <xdr:row>9</xdr:row>
      <xdr:rowOff>0</xdr:rowOff>
    </xdr:from>
    <xdr:to>
      <xdr:col>10</xdr:col>
      <xdr:colOff>457200</xdr:colOff>
      <xdr:row>9</xdr:row>
      <xdr:rowOff>1</xdr:rowOff>
    </xdr:to>
    <xdr:sp macro="" textlink="">
      <xdr:nvSpPr>
        <xdr:cNvPr id="5046" name="Text Box 9"/>
        <xdr:cNvSpPr txBox="1">
          <a:spLocks noChangeArrowheads="1"/>
        </xdr:cNvSpPr>
      </xdr:nvSpPr>
      <xdr:spPr bwMode="auto">
        <a:xfrm flipV="1">
          <a:off x="72390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47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48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49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0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1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2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3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4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5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6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7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8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59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0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1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2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3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4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5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6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11</xdr:col>
      <xdr:colOff>171450</xdr:colOff>
      <xdr:row>9</xdr:row>
      <xdr:rowOff>0</xdr:rowOff>
    </xdr:from>
    <xdr:to>
      <xdr:col>11</xdr:col>
      <xdr:colOff>457200</xdr:colOff>
      <xdr:row>9</xdr:row>
      <xdr:rowOff>1</xdr:rowOff>
    </xdr:to>
    <xdr:sp macro="" textlink="">
      <xdr:nvSpPr>
        <xdr:cNvPr id="5067" name="Text Box 9"/>
        <xdr:cNvSpPr txBox="1">
          <a:spLocks noChangeArrowheads="1"/>
        </xdr:cNvSpPr>
      </xdr:nvSpPr>
      <xdr:spPr bwMode="auto">
        <a:xfrm flipV="1">
          <a:off x="77247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6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69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1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4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5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6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7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79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1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2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3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4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5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6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7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8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89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12</xdr:col>
      <xdr:colOff>171450</xdr:colOff>
      <xdr:row>9</xdr:row>
      <xdr:rowOff>0</xdr:rowOff>
    </xdr:from>
    <xdr:to>
      <xdr:col>12</xdr:col>
      <xdr:colOff>457200</xdr:colOff>
      <xdr:row>9</xdr:row>
      <xdr:rowOff>1</xdr:rowOff>
    </xdr:to>
    <xdr:sp macro="" textlink="">
      <xdr:nvSpPr>
        <xdr:cNvPr id="5090" name="Text Box 9"/>
        <xdr:cNvSpPr txBox="1">
          <a:spLocks noChangeArrowheads="1"/>
        </xdr:cNvSpPr>
      </xdr:nvSpPr>
      <xdr:spPr bwMode="auto">
        <a:xfrm flipV="1">
          <a:off x="83058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1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2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3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4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5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6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7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8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099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0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1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2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3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4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5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6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7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8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09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10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11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12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13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14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13</xdr:col>
      <xdr:colOff>171450</xdr:colOff>
      <xdr:row>9</xdr:row>
      <xdr:rowOff>0</xdr:rowOff>
    </xdr:from>
    <xdr:to>
      <xdr:col>13</xdr:col>
      <xdr:colOff>457200</xdr:colOff>
      <xdr:row>9</xdr:row>
      <xdr:rowOff>1</xdr:rowOff>
    </xdr:to>
    <xdr:sp macro="" textlink="">
      <xdr:nvSpPr>
        <xdr:cNvPr id="5115" name="Text Box 9"/>
        <xdr:cNvSpPr txBox="1">
          <a:spLocks noChangeArrowheads="1"/>
        </xdr:cNvSpPr>
      </xdr:nvSpPr>
      <xdr:spPr bwMode="auto">
        <a:xfrm flipV="1">
          <a:off x="88868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1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1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1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1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2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3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4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5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6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7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7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8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89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0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1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2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3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4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5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14</xdr:col>
      <xdr:colOff>171450</xdr:colOff>
      <xdr:row>9</xdr:row>
      <xdr:rowOff>0</xdr:rowOff>
    </xdr:from>
    <xdr:to>
      <xdr:col>14</xdr:col>
      <xdr:colOff>457200</xdr:colOff>
      <xdr:row>9</xdr:row>
      <xdr:rowOff>1</xdr:rowOff>
    </xdr:to>
    <xdr:sp macro="" textlink="">
      <xdr:nvSpPr>
        <xdr:cNvPr id="5196" name="Text Box 9"/>
        <xdr:cNvSpPr txBox="1">
          <a:spLocks noChangeArrowheads="1"/>
        </xdr:cNvSpPr>
      </xdr:nvSpPr>
      <xdr:spPr bwMode="auto">
        <a:xfrm flipV="1">
          <a:off x="94678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9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9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19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0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1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2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3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4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5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6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7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8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29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0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1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2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3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4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3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4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5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6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7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8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59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60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61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15</xdr:col>
      <xdr:colOff>171450</xdr:colOff>
      <xdr:row>9</xdr:row>
      <xdr:rowOff>0</xdr:rowOff>
    </xdr:from>
    <xdr:to>
      <xdr:col>15</xdr:col>
      <xdr:colOff>457200</xdr:colOff>
      <xdr:row>9</xdr:row>
      <xdr:rowOff>1</xdr:rowOff>
    </xdr:to>
    <xdr:sp macro="" textlink="">
      <xdr:nvSpPr>
        <xdr:cNvPr id="5362" name="Text Box 9"/>
        <xdr:cNvSpPr txBox="1">
          <a:spLocks noChangeArrowheads="1"/>
        </xdr:cNvSpPr>
      </xdr:nvSpPr>
      <xdr:spPr bwMode="auto">
        <a:xfrm flipV="1">
          <a:off x="100488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6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7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8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39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0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1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2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3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4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5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6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7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8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49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0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1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1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2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3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4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5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6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7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8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29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16</xdr:col>
      <xdr:colOff>171450</xdr:colOff>
      <xdr:row>9</xdr:row>
      <xdr:rowOff>0</xdr:rowOff>
    </xdr:from>
    <xdr:to>
      <xdr:col>16</xdr:col>
      <xdr:colOff>457200</xdr:colOff>
      <xdr:row>9</xdr:row>
      <xdr:rowOff>1</xdr:rowOff>
    </xdr:to>
    <xdr:sp macro="" textlink="">
      <xdr:nvSpPr>
        <xdr:cNvPr id="5530" name="Text Box 9"/>
        <xdr:cNvSpPr txBox="1">
          <a:spLocks noChangeArrowheads="1"/>
        </xdr:cNvSpPr>
      </xdr:nvSpPr>
      <xdr:spPr bwMode="auto">
        <a:xfrm flipV="1">
          <a:off x="106299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3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4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5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6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7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8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59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0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1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2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3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4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5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6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7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8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69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0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1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2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3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4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5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6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7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8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79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0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1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2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3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4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5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1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2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3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4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5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6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7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8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69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17</xdr:col>
      <xdr:colOff>171450</xdr:colOff>
      <xdr:row>9</xdr:row>
      <xdr:rowOff>0</xdr:rowOff>
    </xdr:from>
    <xdr:to>
      <xdr:col>17</xdr:col>
      <xdr:colOff>457200</xdr:colOff>
      <xdr:row>9</xdr:row>
      <xdr:rowOff>1</xdr:rowOff>
    </xdr:to>
    <xdr:sp macro="" textlink="">
      <xdr:nvSpPr>
        <xdr:cNvPr id="5870" name="Text Box 9"/>
        <xdr:cNvSpPr txBox="1">
          <a:spLocks noChangeArrowheads="1"/>
        </xdr:cNvSpPr>
      </xdr:nvSpPr>
      <xdr:spPr bwMode="auto">
        <a:xfrm flipV="1">
          <a:off x="112109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7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8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89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0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1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2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3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4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5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6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7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8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599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0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1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2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3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4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5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6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7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8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09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0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1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2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3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4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5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6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7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8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19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3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4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5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6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7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8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09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10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11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18</xdr:col>
      <xdr:colOff>171450</xdr:colOff>
      <xdr:row>9</xdr:row>
      <xdr:rowOff>0</xdr:rowOff>
    </xdr:from>
    <xdr:to>
      <xdr:col>18</xdr:col>
      <xdr:colOff>457200</xdr:colOff>
      <xdr:row>9</xdr:row>
      <xdr:rowOff>1</xdr:rowOff>
    </xdr:to>
    <xdr:sp macro="" textlink="">
      <xdr:nvSpPr>
        <xdr:cNvPr id="6212" name="Text Box 9"/>
        <xdr:cNvSpPr txBox="1">
          <a:spLocks noChangeArrowheads="1"/>
        </xdr:cNvSpPr>
      </xdr:nvSpPr>
      <xdr:spPr bwMode="auto">
        <a:xfrm flipV="1">
          <a:off x="117919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6213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6214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171450</xdr:colOff>
      <xdr:row>9</xdr:row>
      <xdr:rowOff>0</xdr:rowOff>
    </xdr:from>
    <xdr:to>
      <xdr:col>20</xdr:col>
      <xdr:colOff>457200</xdr:colOff>
      <xdr:row>9</xdr:row>
      <xdr:rowOff>1</xdr:rowOff>
    </xdr:to>
    <xdr:sp macro="" textlink="">
      <xdr:nvSpPr>
        <xdr:cNvPr id="6215" name="Text Box 9"/>
        <xdr:cNvSpPr txBox="1">
          <a:spLocks noChangeArrowheads="1"/>
        </xdr:cNvSpPr>
      </xdr:nvSpPr>
      <xdr:spPr bwMode="auto">
        <a:xfrm flipV="1">
          <a:off x="128397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16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17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18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19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20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21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171450</xdr:colOff>
      <xdr:row>9</xdr:row>
      <xdr:rowOff>0</xdr:rowOff>
    </xdr:from>
    <xdr:to>
      <xdr:col>21</xdr:col>
      <xdr:colOff>457200</xdr:colOff>
      <xdr:row>9</xdr:row>
      <xdr:rowOff>1</xdr:rowOff>
    </xdr:to>
    <xdr:sp macro="" textlink="">
      <xdr:nvSpPr>
        <xdr:cNvPr id="6222" name="Text Box 9"/>
        <xdr:cNvSpPr txBox="1">
          <a:spLocks noChangeArrowheads="1"/>
        </xdr:cNvSpPr>
      </xdr:nvSpPr>
      <xdr:spPr bwMode="auto">
        <a:xfrm flipV="1">
          <a:off x="1336357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3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4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5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6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7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8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29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0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1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2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3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4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5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171450</xdr:colOff>
      <xdr:row>9</xdr:row>
      <xdr:rowOff>0</xdr:rowOff>
    </xdr:from>
    <xdr:to>
      <xdr:col>22</xdr:col>
      <xdr:colOff>457200</xdr:colOff>
      <xdr:row>9</xdr:row>
      <xdr:rowOff>1</xdr:rowOff>
    </xdr:to>
    <xdr:sp macro="" textlink="">
      <xdr:nvSpPr>
        <xdr:cNvPr id="6236" name="Text Box 9"/>
        <xdr:cNvSpPr txBox="1">
          <a:spLocks noChangeArrowheads="1"/>
        </xdr:cNvSpPr>
      </xdr:nvSpPr>
      <xdr:spPr bwMode="auto">
        <a:xfrm flipV="1">
          <a:off x="1388745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37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38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39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0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1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2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3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4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5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6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7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8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49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0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1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2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3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4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5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6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7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8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171450</xdr:colOff>
      <xdr:row>9</xdr:row>
      <xdr:rowOff>0</xdr:rowOff>
    </xdr:from>
    <xdr:to>
      <xdr:col>23</xdr:col>
      <xdr:colOff>457200</xdr:colOff>
      <xdr:row>9</xdr:row>
      <xdr:rowOff>1</xdr:rowOff>
    </xdr:to>
    <xdr:sp macro="" textlink="">
      <xdr:nvSpPr>
        <xdr:cNvPr id="6259" name="Text Box 9"/>
        <xdr:cNvSpPr txBox="1">
          <a:spLocks noChangeArrowheads="1"/>
        </xdr:cNvSpPr>
      </xdr:nvSpPr>
      <xdr:spPr bwMode="auto">
        <a:xfrm flipV="1">
          <a:off x="14411325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0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1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2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3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4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5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7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8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69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0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1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2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3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4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5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7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8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79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0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1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2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3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4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5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6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7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171450</xdr:colOff>
      <xdr:row>9</xdr:row>
      <xdr:rowOff>0</xdr:rowOff>
    </xdr:from>
    <xdr:to>
      <xdr:col>24</xdr:col>
      <xdr:colOff>457200</xdr:colOff>
      <xdr:row>9</xdr:row>
      <xdr:rowOff>1</xdr:rowOff>
    </xdr:to>
    <xdr:sp macro="" textlink="">
      <xdr:nvSpPr>
        <xdr:cNvPr id="6288" name="Text Box 9"/>
        <xdr:cNvSpPr txBox="1">
          <a:spLocks noChangeArrowheads="1"/>
        </xdr:cNvSpPr>
      </xdr:nvSpPr>
      <xdr:spPr bwMode="auto">
        <a:xfrm flipV="1">
          <a:off x="14935200" y="2676525"/>
          <a:ext cx="285750" cy="1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5</xdr:row>
      <xdr:rowOff>200025</xdr:rowOff>
    </xdr:from>
    <xdr:to>
      <xdr:col>12</xdr:col>
      <xdr:colOff>133350</xdr:colOff>
      <xdr:row>5</xdr:row>
      <xdr:rowOff>333375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7829550" y="933450"/>
          <a:ext cx="438150" cy="1333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142875</xdr:colOff>
      <xdr:row>5</xdr:row>
      <xdr:rowOff>419100</xdr:rowOff>
    </xdr:from>
    <xdr:to>
      <xdr:col>17</xdr:col>
      <xdr:colOff>9525</xdr:colOff>
      <xdr:row>5</xdr:row>
      <xdr:rowOff>571500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 flipV="1">
          <a:off x="10601325" y="1152525"/>
          <a:ext cx="447675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209550</xdr:colOff>
      <xdr:row>6</xdr:row>
      <xdr:rowOff>0</xdr:rowOff>
    </xdr:from>
    <xdr:to>
      <xdr:col>25</xdr:col>
      <xdr:colOff>390524</xdr:colOff>
      <xdr:row>6</xdr:row>
      <xdr:rowOff>0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 flipV="1">
          <a:off x="15497175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19</xdr:col>
      <xdr:colOff>209550</xdr:colOff>
      <xdr:row>6</xdr:row>
      <xdr:rowOff>0</xdr:rowOff>
    </xdr:from>
    <xdr:to>
      <xdr:col>19</xdr:col>
      <xdr:colOff>390524</xdr:colOff>
      <xdr:row>6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 flipV="1">
          <a:off x="12353925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20</xdr:col>
      <xdr:colOff>209550</xdr:colOff>
      <xdr:row>6</xdr:row>
      <xdr:rowOff>0</xdr:rowOff>
    </xdr:from>
    <xdr:to>
      <xdr:col>20</xdr:col>
      <xdr:colOff>390524</xdr:colOff>
      <xdr:row>6</xdr:row>
      <xdr:rowOff>0</xdr:rowOff>
    </xdr:to>
    <xdr:sp macro="" textlink="">
      <xdr:nvSpPr>
        <xdr:cNvPr id="6" name="Text Box 4"/>
        <xdr:cNvSpPr txBox="1">
          <a:spLocks noChangeArrowheads="1"/>
        </xdr:cNvSpPr>
      </xdr:nvSpPr>
      <xdr:spPr bwMode="auto">
        <a:xfrm flipV="1">
          <a:off x="12877800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21</xdr:col>
      <xdr:colOff>209550</xdr:colOff>
      <xdr:row>6</xdr:row>
      <xdr:rowOff>0</xdr:rowOff>
    </xdr:from>
    <xdr:to>
      <xdr:col>21</xdr:col>
      <xdr:colOff>390524</xdr:colOff>
      <xdr:row>6</xdr:row>
      <xdr:rowOff>0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 flipV="1">
          <a:off x="13401675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22</xdr:col>
      <xdr:colOff>209550</xdr:colOff>
      <xdr:row>6</xdr:row>
      <xdr:rowOff>0</xdr:rowOff>
    </xdr:from>
    <xdr:to>
      <xdr:col>22</xdr:col>
      <xdr:colOff>390524</xdr:colOff>
      <xdr:row>6</xdr:row>
      <xdr:rowOff>0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 flipV="1">
          <a:off x="13925550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23</xdr:col>
      <xdr:colOff>209550</xdr:colOff>
      <xdr:row>6</xdr:row>
      <xdr:rowOff>0</xdr:rowOff>
    </xdr:from>
    <xdr:to>
      <xdr:col>23</xdr:col>
      <xdr:colOff>390524</xdr:colOff>
      <xdr:row>6</xdr:row>
      <xdr:rowOff>0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 flipV="1">
          <a:off x="14449425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  <xdr:twoCellAnchor>
    <xdr:from>
      <xdr:col>24</xdr:col>
      <xdr:colOff>209550</xdr:colOff>
      <xdr:row>6</xdr:row>
      <xdr:rowOff>0</xdr:rowOff>
    </xdr:from>
    <xdr:to>
      <xdr:col>24</xdr:col>
      <xdr:colOff>390524</xdr:colOff>
      <xdr:row>6</xdr:row>
      <xdr:rowOff>0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 flipV="1">
          <a:off x="14973300" y="1304925"/>
          <a:ext cx="180974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r>
            <a:rPr lang="en-US" sz="900" b="0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(pr.)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8</xdr:row>
      <xdr:rowOff>66675</xdr:rowOff>
    </xdr:from>
    <xdr:to>
      <xdr:col>10</xdr:col>
      <xdr:colOff>245744</xdr:colOff>
      <xdr:row>9</xdr:row>
      <xdr:rowOff>152400</xdr:rowOff>
    </xdr:to>
    <xdr:sp macro="" textlink="">
      <xdr:nvSpPr>
        <xdr:cNvPr id="2" name="Right Brace 1"/>
        <xdr:cNvSpPr/>
      </xdr:nvSpPr>
      <xdr:spPr>
        <a:xfrm rot="10800000" flipH="1">
          <a:off x="9791700" y="1952625"/>
          <a:ext cx="45719" cy="32385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209550</xdr:colOff>
      <xdr:row>14</xdr:row>
      <xdr:rowOff>76200</xdr:rowOff>
    </xdr:from>
    <xdr:to>
      <xdr:col>10</xdr:col>
      <xdr:colOff>255269</xdr:colOff>
      <xdr:row>15</xdr:row>
      <xdr:rowOff>161925</xdr:rowOff>
    </xdr:to>
    <xdr:sp macro="" textlink="">
      <xdr:nvSpPr>
        <xdr:cNvPr id="3" name="Right Brace 2"/>
        <xdr:cNvSpPr/>
      </xdr:nvSpPr>
      <xdr:spPr>
        <a:xfrm rot="10800000" flipH="1">
          <a:off x="9801225" y="3438525"/>
          <a:ext cx="45719" cy="32385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14</xdr:row>
      <xdr:rowOff>0</xdr:rowOff>
    </xdr:from>
    <xdr:to>
      <xdr:col>7</xdr:col>
      <xdr:colOff>133350</xdr:colOff>
      <xdr:row>15</xdr:row>
      <xdr:rowOff>123825</xdr:rowOff>
    </xdr:to>
    <xdr:sp macro="" textlink="">
      <xdr:nvSpPr>
        <xdr:cNvPr id="4" name="Right Brace 3"/>
        <xdr:cNvSpPr/>
      </xdr:nvSpPr>
      <xdr:spPr>
        <a:xfrm rot="10800000" flipH="1">
          <a:off x="8048625" y="2562225"/>
          <a:ext cx="47625" cy="27622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85725</xdr:colOff>
      <xdr:row>14</xdr:row>
      <xdr:rowOff>0</xdr:rowOff>
    </xdr:from>
    <xdr:to>
      <xdr:col>8</xdr:col>
      <xdr:colOff>133350</xdr:colOff>
      <xdr:row>15</xdr:row>
      <xdr:rowOff>123825</xdr:rowOff>
    </xdr:to>
    <xdr:sp macro="" textlink="">
      <xdr:nvSpPr>
        <xdr:cNvPr id="11" name="Right Brace 10"/>
        <xdr:cNvSpPr/>
      </xdr:nvSpPr>
      <xdr:spPr>
        <a:xfrm rot="10800000" flipH="1">
          <a:off x="8048625" y="2562225"/>
          <a:ext cx="47625" cy="27622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85725</xdr:colOff>
      <xdr:row>14</xdr:row>
      <xdr:rowOff>0</xdr:rowOff>
    </xdr:from>
    <xdr:to>
      <xdr:col>9</xdr:col>
      <xdr:colOff>133350</xdr:colOff>
      <xdr:row>15</xdr:row>
      <xdr:rowOff>123825</xdr:rowOff>
    </xdr:to>
    <xdr:sp macro="" textlink="">
      <xdr:nvSpPr>
        <xdr:cNvPr id="12" name="Right Brace 11"/>
        <xdr:cNvSpPr/>
      </xdr:nvSpPr>
      <xdr:spPr>
        <a:xfrm rot="10800000" flipH="1">
          <a:off x="9267825" y="2676525"/>
          <a:ext cx="47625" cy="27622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76200</xdr:colOff>
      <xdr:row>14</xdr:row>
      <xdr:rowOff>0</xdr:rowOff>
    </xdr:from>
    <xdr:to>
      <xdr:col>6</xdr:col>
      <xdr:colOff>123825</xdr:colOff>
      <xdr:row>15</xdr:row>
      <xdr:rowOff>123825</xdr:rowOff>
    </xdr:to>
    <xdr:sp macro="" textlink="">
      <xdr:nvSpPr>
        <xdr:cNvPr id="15" name="Right Brace 14"/>
        <xdr:cNvSpPr/>
      </xdr:nvSpPr>
      <xdr:spPr>
        <a:xfrm rot="10800000" flipH="1">
          <a:off x="6819900" y="2676525"/>
          <a:ext cx="47625" cy="27622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106681</xdr:colOff>
      <xdr:row>13</xdr:row>
      <xdr:rowOff>47624</xdr:rowOff>
    </xdr:from>
    <xdr:to>
      <xdr:col>10</xdr:col>
      <xdr:colOff>152400</xdr:colOff>
      <xdr:row>18</xdr:row>
      <xdr:rowOff>133349</xdr:rowOff>
    </xdr:to>
    <xdr:sp macro="" textlink="">
      <xdr:nvSpPr>
        <xdr:cNvPr id="7" name="Right Brace 6"/>
        <xdr:cNvSpPr/>
      </xdr:nvSpPr>
      <xdr:spPr>
        <a:xfrm rot="10800000" flipH="1">
          <a:off x="9898381" y="2571749"/>
          <a:ext cx="45719" cy="82867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104775</xdr:colOff>
      <xdr:row>35</xdr:row>
      <xdr:rowOff>19049</xdr:rowOff>
    </xdr:from>
    <xdr:to>
      <xdr:col>50</xdr:col>
      <xdr:colOff>150494</xdr:colOff>
      <xdr:row>39</xdr:row>
      <xdr:rowOff>123824</xdr:rowOff>
    </xdr:to>
    <xdr:sp macro="" textlink="">
      <xdr:nvSpPr>
        <xdr:cNvPr id="4" name="Right Brace 3"/>
        <xdr:cNvSpPr/>
      </xdr:nvSpPr>
      <xdr:spPr>
        <a:xfrm rot="10800000" flipH="1">
          <a:off x="28146375" y="4924424"/>
          <a:ext cx="45719" cy="6477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860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61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62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63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64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865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866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867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9916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869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70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71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72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73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874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875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876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877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78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79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80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81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882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883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884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476250</xdr:colOff>
      <xdr:row>6</xdr:row>
      <xdr:rowOff>19050</xdr:rowOff>
    </xdr:from>
    <xdr:to>
      <xdr:col>11</xdr:col>
      <xdr:colOff>0</xdr:colOff>
      <xdr:row>6</xdr:row>
      <xdr:rowOff>161925</xdr:rowOff>
    </xdr:to>
    <xdr:sp macro="" textlink="">
      <xdr:nvSpPr>
        <xdr:cNvPr id="97885" name="Text Box 1"/>
        <xdr:cNvSpPr txBox="1">
          <a:spLocks noChangeArrowheads="1"/>
        </xdr:cNvSpPr>
      </xdr:nvSpPr>
      <xdr:spPr bwMode="auto">
        <a:xfrm>
          <a:off x="917257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886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87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88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89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90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891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892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893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8372476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895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96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97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98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899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00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01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02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03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04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05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06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07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08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09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10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11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12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13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14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15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16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17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18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85344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20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21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22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23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24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25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26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27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28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29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30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31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32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33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34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35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476250</xdr:colOff>
      <xdr:row>6</xdr:row>
      <xdr:rowOff>19050</xdr:rowOff>
    </xdr:from>
    <xdr:to>
      <xdr:col>11</xdr:col>
      <xdr:colOff>0</xdr:colOff>
      <xdr:row>6</xdr:row>
      <xdr:rowOff>161925</xdr:rowOff>
    </xdr:to>
    <xdr:sp macro="" textlink="">
      <xdr:nvSpPr>
        <xdr:cNvPr id="97936" name="Text Box 1"/>
        <xdr:cNvSpPr txBox="1">
          <a:spLocks noChangeArrowheads="1"/>
        </xdr:cNvSpPr>
      </xdr:nvSpPr>
      <xdr:spPr bwMode="auto">
        <a:xfrm>
          <a:off x="917257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37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38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39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40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41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42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43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44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85344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46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47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48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49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50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51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52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53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97954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55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56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57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97958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97959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97960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97961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07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08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09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85344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14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15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16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17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18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22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23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25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26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476250</xdr:colOff>
      <xdr:row>6</xdr:row>
      <xdr:rowOff>19050</xdr:rowOff>
    </xdr:from>
    <xdr:to>
      <xdr:col>11</xdr:col>
      <xdr:colOff>0</xdr:colOff>
      <xdr:row>6</xdr:row>
      <xdr:rowOff>161925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917257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30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33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34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35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85344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40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41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42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43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44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48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49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50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51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52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53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56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57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58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59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60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163" name="Text Box 1"/>
        <xdr:cNvSpPr txBox="1">
          <a:spLocks noChangeArrowheads="1"/>
        </xdr:cNvSpPr>
      </xdr:nvSpPr>
      <xdr:spPr bwMode="auto">
        <a:xfrm>
          <a:off x="85344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64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67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68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69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70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71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75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76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77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476250</xdr:colOff>
      <xdr:row>6</xdr:row>
      <xdr:rowOff>19050</xdr:rowOff>
    </xdr:from>
    <xdr:to>
      <xdr:col>11</xdr:col>
      <xdr:colOff>0</xdr:colOff>
      <xdr:row>6</xdr:row>
      <xdr:rowOff>161925</xdr:rowOff>
    </xdr:to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917257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82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83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84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85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86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87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88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476251</xdr:colOff>
      <xdr:row>6</xdr:row>
      <xdr:rowOff>19050</xdr:rowOff>
    </xdr:from>
    <xdr:to>
      <xdr:col>10</xdr:col>
      <xdr:colOff>0</xdr:colOff>
      <xdr:row>6</xdr:row>
      <xdr:rowOff>161926</xdr:rowOff>
    </xdr:to>
    <xdr:sp macro="" textlink="">
      <xdr:nvSpPr>
        <xdr:cNvPr id="189" name="Text Box 1"/>
        <xdr:cNvSpPr txBox="1">
          <a:spLocks noChangeArrowheads="1"/>
        </xdr:cNvSpPr>
      </xdr:nvSpPr>
      <xdr:spPr bwMode="auto">
        <a:xfrm>
          <a:off x="8534401" y="885825"/>
          <a:ext cx="161924" cy="142876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18288" tIns="22860" rIns="0" bIns="0" anchor="t" upright="1"/>
        <a:lstStyle/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strike="noStrike" baseline="3000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93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94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195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6</xdr:row>
      <xdr:rowOff>28575</xdr:rowOff>
    </xdr:from>
    <xdr:to>
      <xdr:col>6</xdr:col>
      <xdr:colOff>638175</xdr:colOff>
      <xdr:row>6</xdr:row>
      <xdr:rowOff>190500</xdr:rowOff>
    </xdr:to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6686550" y="89535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201" name="Text Box 7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152400</xdr:rowOff>
    </xdr:to>
    <xdr:sp macro="" textlink="">
      <xdr:nvSpPr>
        <xdr:cNvPr id="202" name="Text Box 8"/>
        <xdr:cNvSpPr txBox="1">
          <a:spLocks noChangeArrowheads="1"/>
        </xdr:cNvSpPr>
      </xdr:nvSpPr>
      <xdr:spPr bwMode="auto">
        <a:xfrm>
          <a:off x="2962275" y="866775"/>
          <a:ext cx="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38100</xdr:colOff>
      <xdr:row>6</xdr:row>
      <xdr:rowOff>152400</xdr:rowOff>
    </xdr:to>
    <xdr:sp macro="" textlink="">
      <xdr:nvSpPr>
        <xdr:cNvPr id="203" name="Text Box 9"/>
        <xdr:cNvSpPr txBox="1">
          <a:spLocks noChangeArrowheads="1"/>
        </xdr:cNvSpPr>
      </xdr:nvSpPr>
      <xdr:spPr bwMode="auto">
        <a:xfrm>
          <a:off x="2962275" y="866775"/>
          <a:ext cx="3810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552450</xdr:colOff>
      <xdr:row>6</xdr:row>
      <xdr:rowOff>28575</xdr:rowOff>
    </xdr:from>
    <xdr:to>
      <xdr:col>5</xdr:col>
      <xdr:colOff>638175</xdr:colOff>
      <xdr:row>6</xdr:row>
      <xdr:rowOff>200025</xdr:rowOff>
    </xdr:to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6057900" y="895350"/>
          <a:ext cx="85725" cy="1714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6</xdr:row>
      <xdr:rowOff>19050</xdr:rowOff>
    </xdr:from>
    <xdr:to>
      <xdr:col>9</xdr:col>
      <xdr:colOff>0</xdr:colOff>
      <xdr:row>6</xdr:row>
      <xdr:rowOff>161925</xdr:rowOff>
    </xdr:to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7896225" y="885825"/>
          <a:ext cx="16192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73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74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75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2776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77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78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79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80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81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82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2783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84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85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86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87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88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89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2790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91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92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93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94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95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796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2797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92798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92799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92800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1022985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7</xdr:col>
      <xdr:colOff>542925</xdr:colOff>
      <xdr:row>5</xdr:row>
      <xdr:rowOff>400050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8667750" y="1076325"/>
          <a:ext cx="104775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5</xdr:row>
      <xdr:rowOff>257175</xdr:rowOff>
    </xdr:from>
    <xdr:to>
      <xdr:col>7</xdr:col>
      <xdr:colOff>66675</xdr:colOff>
      <xdr:row>5</xdr:row>
      <xdr:rowOff>409575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8124825" y="1076325"/>
          <a:ext cx="171450" cy="1524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5</xdr:row>
      <xdr:rowOff>257175</xdr:rowOff>
    </xdr:from>
    <xdr:to>
      <xdr:col>10</xdr:col>
      <xdr:colOff>0</xdr:colOff>
      <xdr:row>5</xdr:row>
      <xdr:rowOff>400050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9686925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83671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83672" name="Text Box 1"/>
        <xdr:cNvSpPr txBox="1">
          <a:spLocks noChangeArrowheads="1"/>
        </xdr:cNvSpPr>
      </xdr:nvSpPr>
      <xdr:spPr bwMode="auto">
        <a:xfrm flipV="1">
          <a:off x="8610600" y="1038225"/>
          <a:ext cx="336232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83673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83674" name="Text Box 1"/>
        <xdr:cNvSpPr txBox="1">
          <a:spLocks noChangeArrowheads="1"/>
        </xdr:cNvSpPr>
      </xdr:nvSpPr>
      <xdr:spPr bwMode="auto">
        <a:xfrm flipV="1">
          <a:off x="8610600" y="1038225"/>
          <a:ext cx="336232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83676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83677" name="Text Box 1"/>
        <xdr:cNvSpPr txBox="1">
          <a:spLocks noChangeArrowheads="1"/>
        </xdr:cNvSpPr>
      </xdr:nvSpPr>
      <xdr:spPr bwMode="auto">
        <a:xfrm flipV="1">
          <a:off x="8610600" y="1038225"/>
          <a:ext cx="336232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83678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83679" name="Text Box 1"/>
        <xdr:cNvSpPr txBox="1">
          <a:spLocks noChangeArrowheads="1"/>
        </xdr:cNvSpPr>
      </xdr:nvSpPr>
      <xdr:spPr bwMode="auto">
        <a:xfrm flipV="1">
          <a:off x="8610600" y="1038225"/>
          <a:ext cx="336232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 flipV="1">
          <a:off x="8610600" y="1038225"/>
          <a:ext cx="39052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 flipV="1">
          <a:off x="8610600" y="1038225"/>
          <a:ext cx="39052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 flipV="1">
          <a:off x="8610600" y="1038225"/>
          <a:ext cx="39052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0172700" y="1076325"/>
          <a:ext cx="17145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 flipV="1">
          <a:off x="8610600" y="1038225"/>
          <a:ext cx="39052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27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28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29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130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31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32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33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34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35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36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137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38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39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40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41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42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43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144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45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46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47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4149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94150" name="Text Box 1"/>
        <xdr:cNvSpPr txBox="1">
          <a:spLocks noChangeArrowheads="1"/>
        </xdr:cNvSpPr>
      </xdr:nvSpPr>
      <xdr:spPr bwMode="auto">
        <a:xfrm flipV="1">
          <a:off x="8515350" y="1038225"/>
          <a:ext cx="322897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4151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94152" name="Text Box 1"/>
        <xdr:cNvSpPr txBox="1">
          <a:spLocks noChangeArrowheads="1"/>
        </xdr:cNvSpPr>
      </xdr:nvSpPr>
      <xdr:spPr bwMode="auto">
        <a:xfrm flipV="1">
          <a:off x="8515350" y="1038225"/>
          <a:ext cx="322897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53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54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55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156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57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58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59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60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61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62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163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64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65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66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67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68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69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170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4171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4172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4173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4175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94176" name="Text Box 1"/>
        <xdr:cNvSpPr txBox="1">
          <a:spLocks noChangeArrowheads="1"/>
        </xdr:cNvSpPr>
      </xdr:nvSpPr>
      <xdr:spPr bwMode="auto">
        <a:xfrm flipV="1">
          <a:off x="8515350" y="1038225"/>
          <a:ext cx="322897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4177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94178" name="Text Box 1"/>
        <xdr:cNvSpPr txBox="1">
          <a:spLocks noChangeArrowheads="1"/>
        </xdr:cNvSpPr>
      </xdr:nvSpPr>
      <xdr:spPr bwMode="auto">
        <a:xfrm flipV="1">
          <a:off x="8515350" y="1038225"/>
          <a:ext cx="3228975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52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54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55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56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58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60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62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64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66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68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70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71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72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 flipV="1">
          <a:off x="8515350" y="1038225"/>
          <a:ext cx="37528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 flipV="1">
          <a:off x="8515350" y="1038225"/>
          <a:ext cx="37528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78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79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80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82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84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86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88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0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2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333375</xdr:colOff>
      <xdr:row>5</xdr:row>
      <xdr:rowOff>247650</xdr:rowOff>
    </xdr:from>
    <xdr:to>
      <xdr:col>10</xdr:col>
      <xdr:colOff>514350</xdr:colOff>
      <xdr:row>5</xdr:row>
      <xdr:rowOff>438150</xdr:rowOff>
    </xdr:to>
    <xdr:sp macro="" textlink="">
      <xdr:nvSpPr>
        <xdr:cNvPr id="94" name="Text Box 5"/>
        <xdr:cNvSpPr txBox="1">
          <a:spLocks noChangeArrowheads="1"/>
        </xdr:cNvSpPr>
      </xdr:nvSpPr>
      <xdr:spPr bwMode="auto">
        <a:xfrm flipV="1">
          <a:off x="9982200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428625</xdr:colOff>
      <xdr:row>5</xdr:row>
      <xdr:rowOff>247650</xdr:rowOff>
    </xdr:from>
    <xdr:to>
      <xdr:col>7</xdr:col>
      <xdr:colOff>0</xdr:colOff>
      <xdr:row>5</xdr:row>
      <xdr:rowOff>409575</xdr:rowOff>
    </xdr:to>
    <xdr:sp macro="" textlink="">
      <xdr:nvSpPr>
        <xdr:cNvPr id="95" name="Text Box 5"/>
        <xdr:cNvSpPr txBox="1">
          <a:spLocks noChangeArrowheads="1"/>
        </xdr:cNvSpPr>
      </xdr:nvSpPr>
      <xdr:spPr bwMode="auto">
        <a:xfrm flipV="1">
          <a:off x="7981950" y="1066800"/>
          <a:ext cx="95250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257175</xdr:rowOff>
    </xdr:from>
    <xdr:to>
      <xdr:col>8</xdr:col>
      <xdr:colOff>0</xdr:colOff>
      <xdr:row>5</xdr:row>
      <xdr:rowOff>419100</xdr:rowOff>
    </xdr:to>
    <xdr:sp macro="" textlink="">
      <xdr:nvSpPr>
        <xdr:cNvPr id="96" name="Text Box 5"/>
        <xdr:cNvSpPr txBox="1">
          <a:spLocks noChangeArrowheads="1"/>
        </xdr:cNvSpPr>
      </xdr:nvSpPr>
      <xdr:spPr bwMode="auto">
        <a:xfrm flipV="1">
          <a:off x="8515350" y="1076325"/>
          <a:ext cx="85725" cy="161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5</xdr:row>
      <xdr:rowOff>247650</xdr:rowOff>
    </xdr:from>
    <xdr:to>
      <xdr:col>9</xdr:col>
      <xdr:colOff>514350</xdr:colOff>
      <xdr:row>5</xdr:row>
      <xdr:rowOff>438150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 flipV="1">
          <a:off x="9458325" y="1066800"/>
          <a:ext cx="180975" cy="1905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 flipV="1">
          <a:off x="8515350" y="1038225"/>
          <a:ext cx="37528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371475</xdr:colOff>
      <xdr:row>5</xdr:row>
      <xdr:rowOff>257175</xdr:rowOff>
    </xdr:from>
    <xdr:to>
      <xdr:col>11</xdr:col>
      <xdr:colOff>0</xdr:colOff>
      <xdr:row>5</xdr:row>
      <xdr:rowOff>400050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10020300" y="1076325"/>
          <a:ext cx="152400" cy="142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438150</xdr:colOff>
      <xdr:row>5</xdr:row>
      <xdr:rowOff>219075</xdr:rowOff>
    </xdr:from>
    <xdr:to>
      <xdr:col>15</xdr:col>
      <xdr:colOff>0</xdr:colOff>
      <xdr:row>5</xdr:row>
      <xdr:rowOff>266700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 flipV="1">
          <a:off x="8515350" y="1038225"/>
          <a:ext cx="3752850" cy="476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opLeftCell="A11" workbookViewId="0">
      <selection activeCell="D21" sqref="D21:F21"/>
    </sheetView>
  </sheetViews>
  <sheetFormatPr defaultRowHeight="15"/>
  <sheetData>
    <row r="1" spans="1:9" ht="15.75" thickTop="1">
      <c r="A1" s="1"/>
      <c r="B1" s="2"/>
      <c r="C1" s="2"/>
      <c r="D1" s="2"/>
      <c r="E1" s="2"/>
      <c r="F1" s="2"/>
      <c r="G1" s="2"/>
      <c r="H1" s="2"/>
      <c r="I1" s="3"/>
    </row>
    <row r="2" spans="1:9">
      <c r="A2" s="4"/>
      <c r="B2" s="5"/>
      <c r="C2" s="5"/>
      <c r="D2" s="5"/>
      <c r="E2" s="6"/>
      <c r="F2" s="5"/>
      <c r="G2" s="5"/>
      <c r="H2" s="5"/>
      <c r="I2" s="7"/>
    </row>
    <row r="3" spans="1:9">
      <c r="A3" s="4"/>
      <c r="B3" s="5"/>
      <c r="C3" s="5"/>
      <c r="D3" s="5"/>
      <c r="E3" s="5"/>
      <c r="F3" s="5"/>
      <c r="G3" s="5"/>
      <c r="H3" s="5"/>
      <c r="I3" s="7"/>
    </row>
    <row r="4" spans="1:9">
      <c r="A4" s="4"/>
      <c r="B4" s="5"/>
      <c r="C4" s="5"/>
      <c r="D4" s="5"/>
      <c r="E4" s="5"/>
      <c r="F4" s="5"/>
      <c r="G4" s="5"/>
      <c r="H4" s="5"/>
      <c r="I4" s="7"/>
    </row>
    <row r="5" spans="1:9">
      <c r="A5" s="4"/>
      <c r="B5" s="5"/>
      <c r="C5" s="5"/>
      <c r="D5" s="5"/>
      <c r="E5" s="5"/>
      <c r="F5" s="5"/>
      <c r="G5" s="5"/>
      <c r="H5" s="5"/>
      <c r="I5" s="7"/>
    </row>
    <row r="6" spans="1:9">
      <c r="A6" s="4"/>
      <c r="B6" s="6"/>
      <c r="C6" s="5"/>
      <c r="D6" s="5"/>
      <c r="E6" s="6"/>
      <c r="F6" s="5"/>
      <c r="G6" s="5"/>
      <c r="H6" s="5"/>
      <c r="I6" s="7"/>
    </row>
    <row r="7" spans="1:9" ht="15.75">
      <c r="A7" s="4"/>
      <c r="B7" s="6"/>
      <c r="C7" s="5"/>
      <c r="D7" s="5"/>
      <c r="E7" s="8" t="s">
        <v>28</v>
      </c>
      <c r="F7" s="5"/>
      <c r="G7" s="5"/>
      <c r="H7" s="5"/>
      <c r="I7" s="7"/>
    </row>
    <row r="8" spans="1:9">
      <c r="A8" s="4"/>
      <c r="B8" s="5"/>
      <c r="C8" s="5"/>
      <c r="D8" s="5"/>
      <c r="E8" s="5"/>
      <c r="F8" s="5"/>
      <c r="G8" s="5"/>
      <c r="H8" s="5"/>
      <c r="I8" s="7"/>
    </row>
    <row r="9" spans="1:9">
      <c r="A9" s="4"/>
      <c r="B9" s="5"/>
      <c r="C9" s="5"/>
      <c r="D9" s="5"/>
      <c r="E9" s="5"/>
      <c r="F9" s="5"/>
      <c r="G9" s="5"/>
      <c r="H9" s="5"/>
      <c r="I9" s="7"/>
    </row>
    <row r="10" spans="1:9">
      <c r="A10" s="4"/>
      <c r="B10" s="5"/>
      <c r="C10" s="5"/>
      <c r="D10" s="5"/>
      <c r="E10" s="5"/>
      <c r="F10" s="5"/>
      <c r="G10" s="5"/>
      <c r="H10" s="5"/>
      <c r="I10" s="7"/>
    </row>
    <row r="11" spans="1:9">
      <c r="A11" s="4"/>
      <c r="B11" s="5"/>
      <c r="C11" s="5"/>
      <c r="D11" s="5"/>
      <c r="E11" s="5"/>
      <c r="F11" s="5"/>
      <c r="G11" s="5"/>
      <c r="H11" s="5"/>
      <c r="I11" s="7"/>
    </row>
    <row r="12" spans="1:9">
      <c r="A12" s="4"/>
      <c r="B12" s="5"/>
      <c r="C12" s="5"/>
      <c r="D12" s="5"/>
      <c r="E12" s="5"/>
      <c r="F12" s="5"/>
      <c r="G12" s="5"/>
      <c r="H12" s="5"/>
      <c r="I12" s="7"/>
    </row>
    <row r="13" spans="1:9">
      <c r="A13" s="4"/>
      <c r="B13" s="5"/>
      <c r="C13" s="5"/>
      <c r="D13" s="5"/>
      <c r="E13" s="5"/>
      <c r="F13" s="5"/>
      <c r="G13" s="5"/>
      <c r="H13" s="5"/>
      <c r="I13" s="7"/>
    </row>
    <row r="14" spans="1:9">
      <c r="A14" s="4"/>
      <c r="B14" s="5"/>
      <c r="C14" s="5"/>
      <c r="D14" s="5"/>
      <c r="E14" s="5"/>
      <c r="F14" s="5"/>
      <c r="G14" s="5"/>
      <c r="H14" s="5"/>
      <c r="I14" s="7"/>
    </row>
    <row r="15" spans="1:9" ht="32.25" customHeight="1">
      <c r="A15" s="1600" t="s">
        <v>29</v>
      </c>
      <c r="B15" s="1601"/>
      <c r="C15" s="1601"/>
      <c r="D15" s="1601"/>
      <c r="E15" s="1601"/>
      <c r="F15" s="1601"/>
      <c r="G15" s="1601"/>
      <c r="H15" s="1601"/>
      <c r="I15" s="1602"/>
    </row>
    <row r="16" spans="1:9" ht="32.25" customHeight="1">
      <c r="A16" s="1600">
        <v>2018</v>
      </c>
      <c r="B16" s="1601"/>
      <c r="C16" s="1601"/>
      <c r="D16" s="1601"/>
      <c r="E16" s="1601"/>
      <c r="F16" s="1601"/>
      <c r="G16" s="1601"/>
      <c r="H16" s="1601"/>
      <c r="I16" s="1602"/>
    </row>
    <row r="17" spans="1:9">
      <c r="A17" s="4"/>
      <c r="B17" s="5"/>
      <c r="C17" s="5"/>
      <c r="D17" s="5"/>
      <c r="E17" s="5"/>
      <c r="F17" s="5"/>
      <c r="G17" s="5"/>
      <c r="H17" s="5"/>
      <c r="I17" s="7"/>
    </row>
    <row r="18" spans="1:9">
      <c r="A18" s="4"/>
      <c r="B18" s="5"/>
      <c r="C18" s="5"/>
      <c r="D18" s="5"/>
      <c r="E18" s="5"/>
      <c r="F18" s="5"/>
      <c r="G18" s="5"/>
      <c r="H18" s="5"/>
      <c r="I18" s="7"/>
    </row>
    <row r="19" spans="1:9">
      <c r="A19" s="4"/>
      <c r="B19" s="5"/>
      <c r="C19" s="5"/>
      <c r="D19" s="5"/>
      <c r="E19" s="5"/>
      <c r="F19" s="5"/>
      <c r="G19" s="5"/>
      <c r="H19" s="5"/>
      <c r="I19" s="7"/>
    </row>
    <row r="20" spans="1:9">
      <c r="A20" s="4"/>
      <c r="B20" s="5"/>
      <c r="C20" s="5"/>
      <c r="D20" s="5"/>
      <c r="E20" s="5"/>
      <c r="F20" s="5"/>
      <c r="G20" s="5"/>
      <c r="H20" s="5"/>
      <c r="I20" s="7"/>
    </row>
    <row r="21" spans="1:9" ht="23.25" customHeight="1">
      <c r="A21" s="4"/>
      <c r="B21" s="5"/>
      <c r="C21" s="5"/>
      <c r="D21" s="1603" t="s">
        <v>30</v>
      </c>
      <c r="E21" s="1603"/>
      <c r="F21" s="1603"/>
      <c r="G21" s="5"/>
      <c r="H21" s="5"/>
      <c r="I21" s="7"/>
    </row>
    <row r="22" spans="1:9">
      <c r="A22" s="4"/>
      <c r="B22" s="5"/>
      <c r="C22" s="5"/>
      <c r="D22" s="5"/>
      <c r="E22" s="5"/>
      <c r="F22" s="5"/>
      <c r="G22" s="5"/>
      <c r="H22" s="5"/>
      <c r="I22" s="7"/>
    </row>
    <row r="23" spans="1:9">
      <c r="A23" s="4"/>
      <c r="B23" s="5"/>
      <c r="C23" s="5"/>
      <c r="D23" s="5"/>
      <c r="E23" s="5"/>
      <c r="F23" s="5"/>
      <c r="G23" s="5"/>
      <c r="H23" s="5"/>
      <c r="I23" s="7"/>
    </row>
    <row r="24" spans="1:9">
      <c r="A24" s="4"/>
      <c r="B24" s="5"/>
      <c r="C24" s="5"/>
      <c r="D24" s="5"/>
      <c r="E24" s="5"/>
      <c r="F24" s="5"/>
      <c r="G24" s="5"/>
      <c r="H24" s="5"/>
      <c r="I24" s="7"/>
    </row>
    <row r="25" spans="1:9">
      <c r="A25" s="4"/>
      <c r="B25" s="5"/>
      <c r="C25" s="5"/>
      <c r="D25" s="5"/>
      <c r="E25" s="5"/>
      <c r="F25" s="5"/>
      <c r="G25" s="5"/>
      <c r="H25" s="5"/>
      <c r="I25" s="7"/>
    </row>
    <row r="26" spans="1:9">
      <c r="A26" s="4"/>
      <c r="B26" s="5"/>
      <c r="C26" s="5"/>
      <c r="D26" s="5"/>
      <c r="E26" s="5"/>
      <c r="F26" s="5"/>
      <c r="G26" s="5"/>
      <c r="H26" s="5"/>
      <c r="I26" s="7"/>
    </row>
    <row r="27" spans="1:9">
      <c r="A27" s="4"/>
      <c r="B27" s="5"/>
      <c r="C27" s="5"/>
      <c r="D27" s="5"/>
      <c r="E27" s="5"/>
      <c r="F27" s="5"/>
      <c r="G27" s="5"/>
      <c r="H27" s="5"/>
      <c r="I27" s="7"/>
    </row>
    <row r="28" spans="1:9">
      <c r="A28" s="4"/>
      <c r="B28" s="5"/>
      <c r="C28" s="5"/>
      <c r="D28" s="5"/>
      <c r="E28" s="5"/>
      <c r="F28" s="5"/>
      <c r="G28" s="5"/>
      <c r="H28" s="5"/>
      <c r="I28" s="7"/>
    </row>
    <row r="29" spans="1:9">
      <c r="A29" s="4"/>
      <c r="B29" s="5"/>
      <c r="C29" s="5"/>
      <c r="D29" s="5"/>
      <c r="E29" s="5"/>
      <c r="F29" s="5"/>
      <c r="G29" s="5"/>
      <c r="H29" s="5"/>
      <c r="I29" s="7"/>
    </row>
    <row r="30" spans="1:9">
      <c r="A30" s="4"/>
      <c r="B30" s="5"/>
      <c r="C30" s="5"/>
      <c r="D30" s="5"/>
      <c r="E30" s="5"/>
      <c r="F30" s="5"/>
      <c r="G30" s="5"/>
      <c r="H30" s="5"/>
      <c r="I30" s="7"/>
    </row>
    <row r="31" spans="1:9">
      <c r="A31" s="4"/>
      <c r="B31" s="6"/>
      <c r="C31" s="6"/>
      <c r="D31" s="5"/>
      <c r="E31" s="5"/>
      <c r="F31" s="5"/>
      <c r="G31" s="5"/>
      <c r="H31" s="5"/>
      <c r="I31" s="7"/>
    </row>
    <row r="32" spans="1:9">
      <c r="A32" s="4"/>
      <c r="B32" s="6"/>
      <c r="C32" s="6"/>
      <c r="D32" s="5"/>
      <c r="E32" s="5"/>
      <c r="F32" s="5"/>
      <c r="G32" s="5"/>
      <c r="H32" s="5"/>
      <c r="I32" s="7"/>
    </row>
    <row r="33" spans="1:9">
      <c r="A33" s="4"/>
      <c r="B33" s="5"/>
      <c r="C33" s="5"/>
      <c r="D33" s="5"/>
      <c r="E33" s="5"/>
      <c r="F33" s="5"/>
      <c r="G33" s="5"/>
      <c r="H33" s="5"/>
      <c r="I33" s="7"/>
    </row>
    <row r="34" spans="1:9">
      <c r="A34" s="4"/>
      <c r="B34" s="5"/>
      <c r="C34" s="5"/>
      <c r="D34" s="5"/>
      <c r="E34" s="5"/>
      <c r="F34" s="5"/>
      <c r="G34" s="5"/>
      <c r="H34" s="5"/>
      <c r="I34" s="7"/>
    </row>
    <row r="35" spans="1:9">
      <c r="A35" s="4"/>
      <c r="B35" s="5"/>
      <c r="C35" s="5"/>
      <c r="D35" s="5"/>
      <c r="E35" s="5"/>
      <c r="F35" s="5"/>
      <c r="G35" s="5"/>
      <c r="H35" s="5"/>
      <c r="I35" s="7"/>
    </row>
    <row r="36" spans="1:9">
      <c r="A36" s="4"/>
      <c r="B36" s="5"/>
      <c r="C36" s="5"/>
      <c r="D36" s="5"/>
      <c r="E36" s="5"/>
      <c r="F36" s="5"/>
      <c r="G36" s="5"/>
      <c r="H36" s="5"/>
      <c r="I36" s="7"/>
    </row>
    <row r="37" spans="1:9">
      <c r="A37" s="4"/>
      <c r="B37" s="5"/>
      <c r="C37" s="5"/>
      <c r="D37" s="5"/>
      <c r="E37" s="5"/>
      <c r="F37" s="5"/>
      <c r="G37" s="5"/>
      <c r="H37" s="5"/>
      <c r="I37" s="7"/>
    </row>
    <row r="38" spans="1:9">
      <c r="A38" s="4"/>
      <c r="B38" s="5"/>
      <c r="C38" s="5"/>
      <c r="D38" s="5"/>
      <c r="E38" s="5"/>
      <c r="F38" s="5"/>
      <c r="G38" s="5"/>
      <c r="H38" s="5"/>
      <c r="I38" s="7"/>
    </row>
    <row r="39" spans="1:9">
      <c r="A39" s="4"/>
      <c r="B39" s="5"/>
      <c r="C39" s="5"/>
      <c r="D39" s="5"/>
      <c r="E39" s="5"/>
      <c r="F39" s="5"/>
      <c r="G39" s="5"/>
      <c r="H39" s="5"/>
      <c r="I39" s="7"/>
    </row>
    <row r="40" spans="1:9">
      <c r="A40" s="4"/>
      <c r="B40" s="5"/>
      <c r="C40" s="5"/>
      <c r="D40" s="5"/>
      <c r="E40" s="5"/>
      <c r="F40" s="5"/>
      <c r="G40" s="5"/>
      <c r="H40" s="5"/>
      <c r="I40" s="7"/>
    </row>
    <row r="41" spans="1:9" ht="15.75" customHeight="1">
      <c r="A41" s="1604" t="s">
        <v>1371</v>
      </c>
      <c r="B41" s="1605"/>
      <c r="C41" s="1605"/>
      <c r="D41" s="1605"/>
      <c r="E41" s="1605"/>
      <c r="F41" s="1605"/>
      <c r="G41" s="1605"/>
      <c r="H41" s="1605"/>
      <c r="I41" s="1606"/>
    </row>
    <row r="42" spans="1:9">
      <c r="A42" s="1597" t="s">
        <v>31</v>
      </c>
      <c r="B42" s="1598"/>
      <c r="C42" s="1598"/>
      <c r="D42" s="1598"/>
      <c r="E42" s="1598"/>
      <c r="F42" s="1598"/>
      <c r="G42" s="1598"/>
      <c r="H42" s="1598"/>
      <c r="I42" s="1599"/>
    </row>
    <row r="43" spans="1:9">
      <c r="A43" s="4"/>
      <c r="B43" s="5"/>
      <c r="C43" s="5"/>
      <c r="D43" s="5"/>
      <c r="E43" s="5"/>
      <c r="F43" s="5"/>
      <c r="G43" s="5"/>
      <c r="H43" s="5"/>
      <c r="I43" s="7"/>
    </row>
    <row r="44" spans="1:9">
      <c r="A44" s="4"/>
      <c r="B44" s="5"/>
      <c r="C44" s="5"/>
      <c r="D44" s="5"/>
      <c r="E44" s="5"/>
      <c r="F44" s="5"/>
      <c r="G44" s="5"/>
      <c r="H44" s="5"/>
      <c r="I44" s="7"/>
    </row>
    <row r="45" spans="1:9" ht="15.75" thickBot="1">
      <c r="A45" s="9"/>
      <c r="B45" s="10"/>
      <c r="C45" s="10"/>
      <c r="D45" s="10"/>
      <c r="E45" s="10"/>
      <c r="F45" s="10"/>
      <c r="G45" s="10"/>
      <c r="H45" s="10"/>
      <c r="I45" s="11"/>
    </row>
    <row r="46" spans="1:9" ht="15.75" thickTop="1"/>
  </sheetData>
  <sheetProtection password="C713" sheet="1" objects="1" scenarios="1" selectLockedCells="1" selectUnlockedCells="1"/>
  <mergeCells count="5">
    <mergeCell ref="A42:I42"/>
    <mergeCell ref="A15:I15"/>
    <mergeCell ref="A16:I16"/>
    <mergeCell ref="D21:F21"/>
    <mergeCell ref="A41:I41"/>
  </mergeCells>
  <phoneticPr fontId="0" type="noConversion"/>
  <pageMargins left="0.78740157480314965" right="0.78740157480314965" top="0.86614173228346458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72"/>
  <sheetViews>
    <sheetView showOutlineSymbols="0" defaultGridColor="0" colorId="31" workbookViewId="0"/>
  </sheetViews>
  <sheetFormatPr defaultColWidth="12" defaultRowHeight="12"/>
  <cols>
    <col min="1" max="1" width="6.28515625" style="78" customWidth="1"/>
    <col min="2" max="5" width="6.42578125" style="78" customWidth="1"/>
    <col min="6" max="6" width="7.140625" style="82" customWidth="1"/>
    <col min="7" max="10" width="6.42578125" style="78" customWidth="1"/>
    <col min="11" max="11" width="7.140625" style="83" customWidth="1"/>
    <col min="12" max="15" width="6.42578125" style="78" customWidth="1"/>
    <col min="16" max="16" width="7.140625" style="83" customWidth="1"/>
    <col min="17" max="20" width="6.42578125" style="78" customWidth="1"/>
    <col min="21" max="21" width="7.140625" style="83" customWidth="1"/>
    <col min="22" max="25" width="6.42578125" style="78" customWidth="1"/>
    <col min="26" max="26" width="7.140625" style="83" customWidth="1"/>
    <col min="27" max="27" width="7.140625" style="84" customWidth="1"/>
    <col min="28" max="16384" width="12" style="78"/>
  </cols>
  <sheetData>
    <row r="1" spans="1:28">
      <c r="AA1" s="66" t="s">
        <v>98</v>
      </c>
    </row>
    <row r="2" spans="1:28" s="36" customFormat="1">
      <c r="B2" s="67"/>
      <c r="C2" s="67"/>
      <c r="D2" s="67"/>
      <c r="E2" s="67"/>
      <c r="F2" s="68"/>
      <c r="G2" s="67"/>
      <c r="K2" s="69"/>
      <c r="P2" s="69"/>
      <c r="S2" s="70"/>
      <c r="U2" s="71"/>
      <c r="V2" s="38"/>
      <c r="W2" s="38"/>
      <c r="X2" s="38"/>
      <c r="Y2" s="38"/>
      <c r="Z2" s="71"/>
      <c r="AA2" s="71" t="s">
        <v>38</v>
      </c>
      <c r="AB2" s="38"/>
    </row>
    <row r="3" spans="1:28" s="36" customFormat="1" ht="13.5" customHeight="1">
      <c r="B3" s="67"/>
      <c r="C3" s="67"/>
      <c r="D3" s="67"/>
      <c r="E3" s="67"/>
      <c r="F3" s="68"/>
      <c r="G3" s="67"/>
      <c r="K3" s="69"/>
      <c r="P3" s="69"/>
      <c r="S3" s="70"/>
      <c r="U3" s="69"/>
      <c r="V3" s="70"/>
      <c r="W3" s="70"/>
      <c r="X3" s="70"/>
      <c r="Y3" s="70"/>
      <c r="Z3" s="69"/>
      <c r="AA3" s="69"/>
      <c r="AB3" s="70"/>
    </row>
    <row r="4" spans="1:28" s="36" customFormat="1">
      <c r="A4" s="270" t="s">
        <v>642</v>
      </c>
      <c r="B4" s="72"/>
      <c r="C4" s="72"/>
      <c r="D4" s="72"/>
      <c r="E4" s="72"/>
      <c r="F4" s="73"/>
      <c r="G4" s="72"/>
      <c r="K4" s="69"/>
      <c r="P4" s="69"/>
      <c r="S4" s="70"/>
      <c r="U4" s="69"/>
      <c r="V4" s="70"/>
      <c r="W4" s="70"/>
      <c r="X4" s="70"/>
      <c r="Y4" s="70"/>
      <c r="Z4" s="69"/>
      <c r="AA4" s="69"/>
      <c r="AB4" s="70"/>
    </row>
    <row r="5" spans="1:28" s="36" customFormat="1" ht="12.75" customHeight="1">
      <c r="B5" s="67"/>
      <c r="C5" s="67"/>
      <c r="D5" s="67"/>
      <c r="E5" s="67"/>
      <c r="F5" s="68"/>
      <c r="G5" s="67"/>
      <c r="H5" s="41"/>
      <c r="I5" s="41"/>
      <c r="J5" s="41"/>
      <c r="K5" s="74"/>
      <c r="L5" s="41"/>
      <c r="M5" s="41"/>
      <c r="N5" s="41"/>
      <c r="O5" s="41"/>
      <c r="P5" s="74"/>
      <c r="Q5" s="41"/>
      <c r="R5" s="41"/>
      <c r="S5" s="41"/>
      <c r="T5" s="41"/>
      <c r="U5" s="74"/>
      <c r="V5" s="41"/>
      <c r="W5" s="41"/>
      <c r="X5" s="41"/>
      <c r="Y5" s="41"/>
      <c r="Z5" s="75"/>
      <c r="AA5" s="76" t="s">
        <v>62</v>
      </c>
      <c r="AB5" s="77"/>
    </row>
    <row r="6" spans="1:28" ht="15.6" customHeight="1">
      <c r="A6" s="1627" t="s">
        <v>118</v>
      </c>
      <c r="B6" s="1638" t="s">
        <v>528</v>
      </c>
      <c r="C6" s="1639"/>
      <c r="D6" s="1639"/>
      <c r="E6" s="1639"/>
      <c r="F6" s="1639"/>
      <c r="G6" s="1639"/>
      <c r="H6" s="1639"/>
      <c r="I6" s="1639"/>
      <c r="J6" s="1639"/>
      <c r="K6" s="1639"/>
      <c r="L6" s="1639"/>
      <c r="M6" s="1639"/>
      <c r="N6" s="1639"/>
      <c r="O6" s="1639"/>
      <c r="P6" s="1639"/>
      <c r="Q6" s="1639"/>
      <c r="R6" s="1639"/>
      <c r="S6" s="1639"/>
      <c r="T6" s="1639"/>
      <c r="U6" s="1639"/>
      <c r="V6" s="1639"/>
      <c r="W6" s="1639"/>
      <c r="X6" s="1639"/>
      <c r="Y6" s="1639"/>
      <c r="Z6" s="1640"/>
      <c r="AA6" s="1632" t="s">
        <v>120</v>
      </c>
    </row>
    <row r="7" spans="1:28" ht="28.5" customHeight="1">
      <c r="A7" s="1628"/>
      <c r="B7" s="1635" t="s">
        <v>538</v>
      </c>
      <c r="C7" s="1636"/>
      <c r="D7" s="1636"/>
      <c r="E7" s="1636"/>
      <c r="F7" s="1637"/>
      <c r="G7" s="1635" t="s">
        <v>539</v>
      </c>
      <c r="H7" s="1636"/>
      <c r="I7" s="1636"/>
      <c r="J7" s="1636"/>
      <c r="K7" s="1637"/>
      <c r="L7" s="1635" t="s">
        <v>540</v>
      </c>
      <c r="M7" s="1636"/>
      <c r="N7" s="1636"/>
      <c r="O7" s="1636"/>
      <c r="P7" s="1637"/>
      <c r="Q7" s="1635" t="s">
        <v>119</v>
      </c>
      <c r="R7" s="1636"/>
      <c r="S7" s="1636"/>
      <c r="T7" s="1636"/>
      <c r="U7" s="1637"/>
      <c r="V7" s="1635" t="s">
        <v>541</v>
      </c>
      <c r="W7" s="1636"/>
      <c r="X7" s="1636"/>
      <c r="Y7" s="1636"/>
      <c r="Z7" s="1637"/>
      <c r="AA7" s="1633"/>
    </row>
    <row r="8" spans="1:28" ht="12.6" customHeight="1">
      <c r="A8" s="1628"/>
      <c r="B8" s="581" t="s">
        <v>121</v>
      </c>
      <c r="C8" s="582" t="s">
        <v>122</v>
      </c>
      <c r="D8" s="582" t="s">
        <v>123</v>
      </c>
      <c r="E8" s="582">
        <v>2000</v>
      </c>
      <c r="F8" s="1630" t="s">
        <v>120</v>
      </c>
      <c r="G8" s="581" t="s">
        <v>121</v>
      </c>
      <c r="H8" s="582" t="s">
        <v>122</v>
      </c>
      <c r="I8" s="582" t="s">
        <v>123</v>
      </c>
      <c r="J8" s="582">
        <v>2000</v>
      </c>
      <c r="K8" s="1630" t="s">
        <v>120</v>
      </c>
      <c r="L8" s="581" t="s">
        <v>121</v>
      </c>
      <c r="M8" s="582" t="s">
        <v>122</v>
      </c>
      <c r="N8" s="582" t="s">
        <v>123</v>
      </c>
      <c r="O8" s="582">
        <v>2000</v>
      </c>
      <c r="P8" s="1630" t="s">
        <v>120</v>
      </c>
      <c r="Q8" s="581" t="s">
        <v>121</v>
      </c>
      <c r="R8" s="582" t="s">
        <v>122</v>
      </c>
      <c r="S8" s="582" t="s">
        <v>123</v>
      </c>
      <c r="T8" s="582">
        <v>2000</v>
      </c>
      <c r="U8" s="1630" t="s">
        <v>120</v>
      </c>
      <c r="V8" s="580" t="s">
        <v>121</v>
      </c>
      <c r="W8" s="580" t="s">
        <v>122</v>
      </c>
      <c r="X8" s="580" t="s">
        <v>123</v>
      </c>
      <c r="Y8" s="580">
        <v>2000</v>
      </c>
      <c r="Z8" s="1641" t="s">
        <v>120</v>
      </c>
      <c r="AA8" s="1633"/>
    </row>
    <row r="9" spans="1:28" ht="12.6" customHeight="1">
      <c r="A9" s="1629"/>
      <c r="B9" s="573">
        <v>999</v>
      </c>
      <c r="C9" s="574">
        <v>1399</v>
      </c>
      <c r="D9" s="574">
        <v>1999</v>
      </c>
      <c r="E9" s="574" t="s">
        <v>124</v>
      </c>
      <c r="F9" s="1631"/>
      <c r="G9" s="573">
        <v>999</v>
      </c>
      <c r="H9" s="574">
        <v>1399</v>
      </c>
      <c r="I9" s="574">
        <v>1999</v>
      </c>
      <c r="J9" s="574" t="s">
        <v>124</v>
      </c>
      <c r="K9" s="1631"/>
      <c r="L9" s="573">
        <v>999</v>
      </c>
      <c r="M9" s="574">
        <v>1399</v>
      </c>
      <c r="N9" s="574">
        <v>1999</v>
      </c>
      <c r="O9" s="574" t="s">
        <v>124</v>
      </c>
      <c r="P9" s="1631"/>
      <c r="Q9" s="573">
        <v>999</v>
      </c>
      <c r="R9" s="574">
        <v>1399</v>
      </c>
      <c r="S9" s="574">
        <v>1999</v>
      </c>
      <c r="T9" s="574" t="s">
        <v>124</v>
      </c>
      <c r="U9" s="1631"/>
      <c r="V9" s="574">
        <v>999</v>
      </c>
      <c r="W9" s="574">
        <v>1399</v>
      </c>
      <c r="X9" s="574">
        <v>1999</v>
      </c>
      <c r="Y9" s="574" t="s">
        <v>124</v>
      </c>
      <c r="Z9" s="1642"/>
      <c r="AA9" s="1634"/>
    </row>
    <row r="10" spans="1:28" ht="14.25" customHeight="1">
      <c r="A10" s="571" t="s">
        <v>125</v>
      </c>
      <c r="B10" s="79">
        <v>1355</v>
      </c>
      <c r="C10" s="79">
        <v>2398</v>
      </c>
      <c r="D10" s="79">
        <v>877</v>
      </c>
      <c r="E10" s="79">
        <v>348</v>
      </c>
      <c r="F10" s="802">
        <v>4978</v>
      </c>
      <c r="G10" s="79">
        <v>69</v>
      </c>
      <c r="H10" s="79">
        <v>163</v>
      </c>
      <c r="I10" s="79">
        <v>151</v>
      </c>
      <c r="J10" s="79">
        <v>333</v>
      </c>
      <c r="K10" s="802">
        <v>716</v>
      </c>
      <c r="L10" s="79">
        <v>921</v>
      </c>
      <c r="M10" s="79">
        <v>0</v>
      </c>
      <c r="N10" s="79">
        <v>0</v>
      </c>
      <c r="O10" s="80">
        <v>0</v>
      </c>
      <c r="P10" s="802">
        <v>921</v>
      </c>
      <c r="Q10" s="80">
        <v>5</v>
      </c>
      <c r="R10" s="80">
        <v>7</v>
      </c>
      <c r="S10" s="80">
        <v>2</v>
      </c>
      <c r="T10" s="80">
        <v>271</v>
      </c>
      <c r="U10" s="802">
        <v>285</v>
      </c>
      <c r="V10" s="80">
        <v>1</v>
      </c>
      <c r="W10" s="80">
        <v>4</v>
      </c>
      <c r="X10" s="80">
        <v>6</v>
      </c>
      <c r="Y10" s="80">
        <v>40</v>
      </c>
      <c r="Z10" s="575">
        <v>51</v>
      </c>
      <c r="AA10" s="578">
        <v>6951</v>
      </c>
    </row>
    <row r="11" spans="1:28">
      <c r="A11" s="571">
        <v>1962</v>
      </c>
      <c r="B11" s="79">
        <v>1046</v>
      </c>
      <c r="C11" s="79">
        <v>1418</v>
      </c>
      <c r="D11" s="79">
        <v>1542</v>
      </c>
      <c r="E11" s="79">
        <v>347</v>
      </c>
      <c r="F11" s="803">
        <v>4353</v>
      </c>
      <c r="G11" s="79">
        <v>94</v>
      </c>
      <c r="H11" s="79">
        <v>267</v>
      </c>
      <c r="I11" s="79">
        <v>197</v>
      </c>
      <c r="J11" s="79">
        <v>406</v>
      </c>
      <c r="K11" s="803">
        <v>964</v>
      </c>
      <c r="L11" s="79">
        <v>1125</v>
      </c>
      <c r="M11" s="79">
        <v>0</v>
      </c>
      <c r="N11" s="79">
        <v>0</v>
      </c>
      <c r="O11" s="80">
        <v>0</v>
      </c>
      <c r="P11" s="803">
        <v>1125</v>
      </c>
      <c r="Q11" s="80">
        <v>6</v>
      </c>
      <c r="R11" s="80">
        <v>7</v>
      </c>
      <c r="S11" s="80">
        <v>2</v>
      </c>
      <c r="T11" s="80">
        <v>495</v>
      </c>
      <c r="U11" s="803">
        <v>510</v>
      </c>
      <c r="V11" s="80">
        <v>1</v>
      </c>
      <c r="W11" s="80">
        <v>4</v>
      </c>
      <c r="X11" s="80">
        <v>5</v>
      </c>
      <c r="Y11" s="80">
        <v>18</v>
      </c>
      <c r="Z11" s="575">
        <v>28</v>
      </c>
      <c r="AA11" s="578">
        <v>6980</v>
      </c>
    </row>
    <row r="12" spans="1:28">
      <c r="A12" s="571">
        <v>1963</v>
      </c>
      <c r="B12" s="79">
        <v>811</v>
      </c>
      <c r="C12" s="79">
        <v>1790</v>
      </c>
      <c r="D12" s="79">
        <v>1500</v>
      </c>
      <c r="E12" s="79">
        <v>468</v>
      </c>
      <c r="F12" s="803">
        <v>4569</v>
      </c>
      <c r="G12" s="79">
        <v>96</v>
      </c>
      <c r="H12" s="79">
        <v>399</v>
      </c>
      <c r="I12" s="79">
        <v>360</v>
      </c>
      <c r="J12" s="79">
        <v>719</v>
      </c>
      <c r="K12" s="803">
        <v>1574</v>
      </c>
      <c r="L12" s="79">
        <v>1747</v>
      </c>
      <c r="M12" s="79">
        <v>2</v>
      </c>
      <c r="N12" s="79">
        <v>0</v>
      </c>
      <c r="O12" s="80">
        <v>0</v>
      </c>
      <c r="P12" s="803">
        <v>1749</v>
      </c>
      <c r="Q12" s="80">
        <v>5</v>
      </c>
      <c r="R12" s="80">
        <v>13</v>
      </c>
      <c r="S12" s="80">
        <v>15</v>
      </c>
      <c r="T12" s="80">
        <v>604</v>
      </c>
      <c r="U12" s="803">
        <v>637</v>
      </c>
      <c r="V12" s="80">
        <v>1</v>
      </c>
      <c r="W12" s="80">
        <v>5</v>
      </c>
      <c r="X12" s="80">
        <v>9</v>
      </c>
      <c r="Y12" s="80">
        <v>38</v>
      </c>
      <c r="Z12" s="575">
        <v>53</v>
      </c>
      <c r="AA12" s="578">
        <v>8582</v>
      </c>
    </row>
    <row r="13" spans="1:28">
      <c r="A13" s="571">
        <v>1964</v>
      </c>
      <c r="B13" s="79">
        <v>342</v>
      </c>
      <c r="C13" s="79">
        <v>800</v>
      </c>
      <c r="D13" s="79">
        <v>715</v>
      </c>
      <c r="E13" s="79">
        <v>221</v>
      </c>
      <c r="F13" s="803">
        <v>2078</v>
      </c>
      <c r="G13" s="79">
        <v>35</v>
      </c>
      <c r="H13" s="79">
        <v>181</v>
      </c>
      <c r="I13" s="79">
        <v>269</v>
      </c>
      <c r="J13" s="79">
        <v>821</v>
      </c>
      <c r="K13" s="803">
        <v>1306</v>
      </c>
      <c r="L13" s="79">
        <v>1283</v>
      </c>
      <c r="M13" s="79">
        <v>0</v>
      </c>
      <c r="N13" s="79">
        <v>0</v>
      </c>
      <c r="O13" s="80">
        <v>0</v>
      </c>
      <c r="P13" s="803">
        <v>1283</v>
      </c>
      <c r="Q13" s="80">
        <v>0</v>
      </c>
      <c r="R13" s="80">
        <v>3</v>
      </c>
      <c r="S13" s="80">
        <v>1</v>
      </c>
      <c r="T13" s="80">
        <v>242</v>
      </c>
      <c r="U13" s="803">
        <v>246</v>
      </c>
      <c r="V13" s="80">
        <v>0</v>
      </c>
      <c r="W13" s="80">
        <v>1</v>
      </c>
      <c r="X13" s="80">
        <v>1</v>
      </c>
      <c r="Y13" s="80">
        <v>7</v>
      </c>
      <c r="Z13" s="575">
        <v>9</v>
      </c>
      <c r="AA13" s="578">
        <v>4922</v>
      </c>
    </row>
    <row r="14" spans="1:28">
      <c r="A14" s="571">
        <v>1965</v>
      </c>
      <c r="B14" s="79">
        <v>829</v>
      </c>
      <c r="C14" s="79">
        <v>1661</v>
      </c>
      <c r="D14" s="79">
        <v>1450</v>
      </c>
      <c r="E14" s="79">
        <v>282</v>
      </c>
      <c r="F14" s="803">
        <v>4222</v>
      </c>
      <c r="G14" s="79">
        <v>87</v>
      </c>
      <c r="H14" s="79">
        <v>300</v>
      </c>
      <c r="I14" s="79">
        <v>383</v>
      </c>
      <c r="J14" s="79">
        <v>530</v>
      </c>
      <c r="K14" s="803">
        <v>1300</v>
      </c>
      <c r="L14" s="79">
        <v>1177</v>
      </c>
      <c r="M14" s="79">
        <v>0</v>
      </c>
      <c r="N14" s="79">
        <v>0</v>
      </c>
      <c r="O14" s="80">
        <v>0</v>
      </c>
      <c r="P14" s="803">
        <v>1177</v>
      </c>
      <c r="Q14" s="80">
        <v>16</v>
      </c>
      <c r="R14" s="80">
        <v>13</v>
      </c>
      <c r="S14" s="80">
        <v>25</v>
      </c>
      <c r="T14" s="80">
        <v>605</v>
      </c>
      <c r="U14" s="803">
        <v>659</v>
      </c>
      <c r="V14" s="80">
        <v>1</v>
      </c>
      <c r="W14" s="80">
        <v>3</v>
      </c>
      <c r="X14" s="80">
        <v>8</v>
      </c>
      <c r="Y14" s="80">
        <v>5</v>
      </c>
      <c r="Z14" s="575">
        <v>17</v>
      </c>
      <c r="AA14" s="578">
        <v>7375</v>
      </c>
    </row>
    <row r="15" spans="1:28">
      <c r="A15" s="571">
        <v>1966</v>
      </c>
      <c r="B15" s="79">
        <v>890</v>
      </c>
      <c r="C15" s="79">
        <v>1878</v>
      </c>
      <c r="D15" s="79">
        <v>1859</v>
      </c>
      <c r="E15" s="79">
        <v>390</v>
      </c>
      <c r="F15" s="803">
        <v>5017</v>
      </c>
      <c r="G15" s="79">
        <v>134</v>
      </c>
      <c r="H15" s="79">
        <v>369</v>
      </c>
      <c r="I15" s="79">
        <v>263</v>
      </c>
      <c r="J15" s="79">
        <v>526</v>
      </c>
      <c r="K15" s="803">
        <v>1292</v>
      </c>
      <c r="L15" s="79">
        <v>1546</v>
      </c>
      <c r="M15" s="79">
        <v>0</v>
      </c>
      <c r="N15" s="79">
        <v>0</v>
      </c>
      <c r="O15" s="80">
        <v>0</v>
      </c>
      <c r="P15" s="803">
        <v>1546</v>
      </c>
      <c r="Q15" s="80">
        <v>50</v>
      </c>
      <c r="R15" s="80">
        <v>7</v>
      </c>
      <c r="S15" s="80">
        <v>40</v>
      </c>
      <c r="T15" s="80">
        <v>713</v>
      </c>
      <c r="U15" s="803">
        <v>810</v>
      </c>
      <c r="V15" s="80">
        <v>2</v>
      </c>
      <c r="W15" s="80">
        <v>2</v>
      </c>
      <c r="X15" s="80">
        <v>6</v>
      </c>
      <c r="Y15" s="80">
        <v>11</v>
      </c>
      <c r="Z15" s="575">
        <v>21</v>
      </c>
      <c r="AA15" s="578">
        <v>8686</v>
      </c>
    </row>
    <row r="16" spans="1:28">
      <c r="A16" s="571">
        <v>1967</v>
      </c>
      <c r="B16" s="79">
        <v>897</v>
      </c>
      <c r="C16" s="79">
        <v>2324</v>
      </c>
      <c r="D16" s="79">
        <v>1893</v>
      </c>
      <c r="E16" s="79">
        <v>443</v>
      </c>
      <c r="F16" s="803">
        <v>5557</v>
      </c>
      <c r="G16" s="79">
        <v>164</v>
      </c>
      <c r="H16" s="79">
        <v>296</v>
      </c>
      <c r="I16" s="79">
        <v>262</v>
      </c>
      <c r="J16" s="79">
        <v>532</v>
      </c>
      <c r="K16" s="803">
        <v>1254</v>
      </c>
      <c r="L16" s="79">
        <v>1632</v>
      </c>
      <c r="M16" s="79">
        <v>0</v>
      </c>
      <c r="N16" s="79">
        <v>0</v>
      </c>
      <c r="O16" s="80">
        <v>0</v>
      </c>
      <c r="P16" s="803">
        <v>1632</v>
      </c>
      <c r="Q16" s="80">
        <v>59</v>
      </c>
      <c r="R16" s="80">
        <v>8</v>
      </c>
      <c r="S16" s="80">
        <v>29</v>
      </c>
      <c r="T16" s="80">
        <v>876</v>
      </c>
      <c r="U16" s="803">
        <v>972</v>
      </c>
      <c r="V16" s="80">
        <v>3</v>
      </c>
      <c r="W16" s="80">
        <v>3</v>
      </c>
      <c r="X16" s="80">
        <v>8</v>
      </c>
      <c r="Y16" s="80">
        <v>13</v>
      </c>
      <c r="Z16" s="575">
        <v>27</v>
      </c>
      <c r="AA16" s="578">
        <v>9442</v>
      </c>
    </row>
    <row r="17" spans="1:27">
      <c r="A17" s="571">
        <v>1968</v>
      </c>
      <c r="B17" s="79">
        <v>866</v>
      </c>
      <c r="C17" s="79">
        <v>2899</v>
      </c>
      <c r="D17" s="79">
        <v>2019</v>
      </c>
      <c r="E17" s="79">
        <v>390</v>
      </c>
      <c r="F17" s="803">
        <v>6174</v>
      </c>
      <c r="G17" s="79">
        <v>152</v>
      </c>
      <c r="H17" s="79">
        <v>220</v>
      </c>
      <c r="I17" s="79">
        <v>312</v>
      </c>
      <c r="J17" s="79">
        <v>760</v>
      </c>
      <c r="K17" s="803">
        <v>1444</v>
      </c>
      <c r="L17" s="79">
        <v>1732</v>
      </c>
      <c r="M17" s="79">
        <v>0</v>
      </c>
      <c r="N17" s="79">
        <v>2</v>
      </c>
      <c r="O17" s="80">
        <v>0</v>
      </c>
      <c r="P17" s="803">
        <v>1734</v>
      </c>
      <c r="Q17" s="80">
        <v>79</v>
      </c>
      <c r="R17" s="80">
        <v>21</v>
      </c>
      <c r="S17" s="80">
        <v>22</v>
      </c>
      <c r="T17" s="80">
        <v>787</v>
      </c>
      <c r="U17" s="803">
        <v>909</v>
      </c>
      <c r="V17" s="80">
        <v>9</v>
      </c>
      <c r="W17" s="80">
        <v>11</v>
      </c>
      <c r="X17" s="80">
        <v>12</v>
      </c>
      <c r="Y17" s="80">
        <v>30</v>
      </c>
      <c r="Z17" s="575">
        <v>62</v>
      </c>
      <c r="AA17" s="578">
        <v>10323</v>
      </c>
    </row>
    <row r="18" spans="1:27">
      <c r="A18" s="571">
        <v>1969</v>
      </c>
      <c r="B18" s="79">
        <v>1264</v>
      </c>
      <c r="C18" s="79">
        <v>4192</v>
      </c>
      <c r="D18" s="79">
        <v>2730</v>
      </c>
      <c r="E18" s="79">
        <v>656</v>
      </c>
      <c r="F18" s="803">
        <v>8842</v>
      </c>
      <c r="G18" s="79">
        <v>144</v>
      </c>
      <c r="H18" s="79">
        <v>445</v>
      </c>
      <c r="I18" s="79">
        <v>390</v>
      </c>
      <c r="J18" s="79">
        <v>761</v>
      </c>
      <c r="K18" s="803">
        <v>1740</v>
      </c>
      <c r="L18" s="79">
        <v>1994</v>
      </c>
      <c r="M18" s="79">
        <v>3</v>
      </c>
      <c r="N18" s="79">
        <v>0</v>
      </c>
      <c r="O18" s="80">
        <v>0</v>
      </c>
      <c r="P18" s="803">
        <v>1997</v>
      </c>
      <c r="Q18" s="80">
        <v>151</v>
      </c>
      <c r="R18" s="80">
        <v>12</v>
      </c>
      <c r="S18" s="80">
        <v>10</v>
      </c>
      <c r="T18" s="80">
        <v>922</v>
      </c>
      <c r="U18" s="803">
        <v>1095</v>
      </c>
      <c r="V18" s="80">
        <v>4</v>
      </c>
      <c r="W18" s="80">
        <v>8</v>
      </c>
      <c r="X18" s="80">
        <v>18</v>
      </c>
      <c r="Y18" s="80">
        <v>57</v>
      </c>
      <c r="Z18" s="575">
        <v>87</v>
      </c>
      <c r="AA18" s="578">
        <v>13761</v>
      </c>
    </row>
    <row r="19" spans="1:27">
      <c r="A19" s="571">
        <v>1970</v>
      </c>
      <c r="B19" s="79">
        <v>1089</v>
      </c>
      <c r="C19" s="79">
        <v>4337</v>
      </c>
      <c r="D19" s="79">
        <v>2640</v>
      </c>
      <c r="E19" s="79">
        <v>743</v>
      </c>
      <c r="F19" s="803">
        <v>8809</v>
      </c>
      <c r="G19" s="79">
        <v>153</v>
      </c>
      <c r="H19" s="79">
        <v>389</v>
      </c>
      <c r="I19" s="79">
        <v>344</v>
      </c>
      <c r="J19" s="79">
        <v>498</v>
      </c>
      <c r="K19" s="803">
        <v>1384</v>
      </c>
      <c r="L19" s="79">
        <v>1633</v>
      </c>
      <c r="M19" s="79">
        <v>3</v>
      </c>
      <c r="N19" s="79">
        <v>0</v>
      </c>
      <c r="O19" s="80">
        <v>2</v>
      </c>
      <c r="P19" s="803">
        <v>1638</v>
      </c>
      <c r="Q19" s="80">
        <v>214</v>
      </c>
      <c r="R19" s="80">
        <v>7</v>
      </c>
      <c r="S19" s="80">
        <v>11</v>
      </c>
      <c r="T19" s="80">
        <v>711</v>
      </c>
      <c r="U19" s="803">
        <v>943</v>
      </c>
      <c r="V19" s="80">
        <v>6</v>
      </c>
      <c r="W19" s="80">
        <v>5</v>
      </c>
      <c r="X19" s="80">
        <v>18</v>
      </c>
      <c r="Y19" s="80">
        <v>155</v>
      </c>
      <c r="Z19" s="575">
        <v>184</v>
      </c>
      <c r="AA19" s="578">
        <v>12958</v>
      </c>
    </row>
    <row r="20" spans="1:27">
      <c r="A20" s="571">
        <v>1971</v>
      </c>
      <c r="B20" s="79">
        <v>1177</v>
      </c>
      <c r="C20" s="79">
        <v>5211</v>
      </c>
      <c r="D20" s="79">
        <v>3160</v>
      </c>
      <c r="E20" s="79">
        <v>632</v>
      </c>
      <c r="F20" s="803">
        <v>10180</v>
      </c>
      <c r="G20" s="79">
        <v>177</v>
      </c>
      <c r="H20" s="79">
        <v>529</v>
      </c>
      <c r="I20" s="79">
        <v>405</v>
      </c>
      <c r="J20" s="79">
        <v>557</v>
      </c>
      <c r="K20" s="803">
        <v>1668</v>
      </c>
      <c r="L20" s="79">
        <v>1520</v>
      </c>
      <c r="M20" s="79">
        <v>2</v>
      </c>
      <c r="N20" s="79">
        <v>0</v>
      </c>
      <c r="O20" s="80">
        <v>0</v>
      </c>
      <c r="P20" s="803">
        <v>1522</v>
      </c>
      <c r="Q20" s="80">
        <v>199</v>
      </c>
      <c r="R20" s="80">
        <v>10</v>
      </c>
      <c r="S20" s="80">
        <v>12</v>
      </c>
      <c r="T20" s="80">
        <v>796</v>
      </c>
      <c r="U20" s="803">
        <v>1017</v>
      </c>
      <c r="V20" s="80">
        <v>10</v>
      </c>
      <c r="W20" s="80">
        <v>7</v>
      </c>
      <c r="X20" s="80">
        <v>19</v>
      </c>
      <c r="Y20" s="80">
        <v>136</v>
      </c>
      <c r="Z20" s="575">
        <v>172</v>
      </c>
      <c r="AA20" s="578">
        <v>14559</v>
      </c>
    </row>
    <row r="21" spans="1:27">
      <c r="A21" s="571">
        <v>1972</v>
      </c>
      <c r="B21" s="79">
        <v>1389</v>
      </c>
      <c r="C21" s="79">
        <v>6495</v>
      </c>
      <c r="D21" s="79">
        <v>4480</v>
      </c>
      <c r="E21" s="79">
        <v>860</v>
      </c>
      <c r="F21" s="803">
        <v>13224</v>
      </c>
      <c r="G21" s="79">
        <v>207</v>
      </c>
      <c r="H21" s="79">
        <v>513</v>
      </c>
      <c r="I21" s="79">
        <v>559</v>
      </c>
      <c r="J21" s="79">
        <v>640</v>
      </c>
      <c r="K21" s="803">
        <v>1919</v>
      </c>
      <c r="L21" s="79">
        <v>2268</v>
      </c>
      <c r="M21" s="79">
        <v>0</v>
      </c>
      <c r="N21" s="79">
        <v>1</v>
      </c>
      <c r="O21" s="80">
        <v>0</v>
      </c>
      <c r="P21" s="803">
        <v>2269</v>
      </c>
      <c r="Q21" s="80">
        <v>190</v>
      </c>
      <c r="R21" s="80">
        <v>9</v>
      </c>
      <c r="S21" s="80">
        <v>15</v>
      </c>
      <c r="T21" s="80">
        <v>846</v>
      </c>
      <c r="U21" s="803">
        <v>1060</v>
      </c>
      <c r="V21" s="80">
        <v>13</v>
      </c>
      <c r="W21" s="80">
        <v>3</v>
      </c>
      <c r="X21" s="80">
        <v>9</v>
      </c>
      <c r="Y21" s="80">
        <v>114</v>
      </c>
      <c r="Z21" s="575">
        <v>139</v>
      </c>
      <c r="AA21" s="578">
        <v>18611</v>
      </c>
    </row>
    <row r="22" spans="1:27">
      <c r="A22" s="571">
        <v>1973</v>
      </c>
      <c r="B22" s="79">
        <v>1317</v>
      </c>
      <c r="C22" s="79">
        <v>5760</v>
      </c>
      <c r="D22" s="79">
        <v>4581</v>
      </c>
      <c r="E22" s="79">
        <v>872</v>
      </c>
      <c r="F22" s="803">
        <v>12530</v>
      </c>
      <c r="G22" s="79">
        <v>147</v>
      </c>
      <c r="H22" s="79">
        <v>589</v>
      </c>
      <c r="I22" s="79">
        <v>570</v>
      </c>
      <c r="J22" s="79">
        <v>644</v>
      </c>
      <c r="K22" s="803">
        <v>1950</v>
      </c>
      <c r="L22" s="79">
        <v>2214</v>
      </c>
      <c r="M22" s="79">
        <v>0</v>
      </c>
      <c r="N22" s="79">
        <v>0</v>
      </c>
      <c r="O22" s="80">
        <v>0</v>
      </c>
      <c r="P22" s="803">
        <v>2214</v>
      </c>
      <c r="Q22" s="80">
        <v>112</v>
      </c>
      <c r="R22" s="80">
        <v>4</v>
      </c>
      <c r="S22" s="80">
        <v>7</v>
      </c>
      <c r="T22" s="80">
        <v>454</v>
      </c>
      <c r="U22" s="803">
        <v>577</v>
      </c>
      <c r="V22" s="80">
        <v>3</v>
      </c>
      <c r="W22" s="80">
        <v>5</v>
      </c>
      <c r="X22" s="80">
        <v>14</v>
      </c>
      <c r="Y22" s="80">
        <v>133</v>
      </c>
      <c r="Z22" s="575">
        <v>155</v>
      </c>
      <c r="AA22" s="578">
        <v>17426</v>
      </c>
    </row>
    <row r="23" spans="1:27">
      <c r="A23" s="571">
        <v>1974</v>
      </c>
      <c r="B23" s="79">
        <v>616</v>
      </c>
      <c r="C23" s="79">
        <v>2373</v>
      </c>
      <c r="D23" s="79">
        <v>1421</v>
      </c>
      <c r="E23" s="79">
        <v>358</v>
      </c>
      <c r="F23" s="803">
        <v>4768</v>
      </c>
      <c r="G23" s="79">
        <v>82</v>
      </c>
      <c r="H23" s="79">
        <v>147</v>
      </c>
      <c r="I23" s="79">
        <v>194</v>
      </c>
      <c r="J23" s="79">
        <v>422</v>
      </c>
      <c r="K23" s="803">
        <v>845</v>
      </c>
      <c r="L23" s="79">
        <v>2120</v>
      </c>
      <c r="M23" s="79">
        <v>1</v>
      </c>
      <c r="N23" s="79">
        <v>9</v>
      </c>
      <c r="O23" s="80">
        <v>0</v>
      </c>
      <c r="P23" s="803">
        <v>2130</v>
      </c>
      <c r="Q23" s="80">
        <v>67</v>
      </c>
      <c r="R23" s="80">
        <v>5</v>
      </c>
      <c r="S23" s="80">
        <v>4</v>
      </c>
      <c r="T23" s="80">
        <v>282</v>
      </c>
      <c r="U23" s="803">
        <v>358</v>
      </c>
      <c r="V23" s="80">
        <v>11</v>
      </c>
      <c r="W23" s="80">
        <v>10</v>
      </c>
      <c r="X23" s="80">
        <v>23</v>
      </c>
      <c r="Y23" s="80">
        <v>84</v>
      </c>
      <c r="Z23" s="575">
        <v>128</v>
      </c>
      <c r="AA23" s="578">
        <v>8229</v>
      </c>
    </row>
    <row r="24" spans="1:27">
      <c r="A24" s="571">
        <v>1975</v>
      </c>
      <c r="B24" s="79">
        <v>213</v>
      </c>
      <c r="C24" s="79">
        <v>1079</v>
      </c>
      <c r="D24" s="79">
        <v>561</v>
      </c>
      <c r="E24" s="79">
        <v>170</v>
      </c>
      <c r="F24" s="803">
        <v>2023</v>
      </c>
      <c r="G24" s="79">
        <v>26</v>
      </c>
      <c r="H24" s="79">
        <v>92</v>
      </c>
      <c r="I24" s="79">
        <v>119</v>
      </c>
      <c r="J24" s="79">
        <v>284</v>
      </c>
      <c r="K24" s="803">
        <v>521</v>
      </c>
      <c r="L24" s="79">
        <v>923</v>
      </c>
      <c r="M24" s="79">
        <v>0</v>
      </c>
      <c r="N24" s="79">
        <v>0</v>
      </c>
      <c r="O24" s="80">
        <v>0</v>
      </c>
      <c r="P24" s="803">
        <v>923</v>
      </c>
      <c r="Q24" s="80">
        <v>55</v>
      </c>
      <c r="R24" s="80">
        <v>1</v>
      </c>
      <c r="S24" s="80">
        <v>2</v>
      </c>
      <c r="T24" s="80">
        <v>115</v>
      </c>
      <c r="U24" s="803">
        <v>173</v>
      </c>
      <c r="V24" s="80">
        <v>0</v>
      </c>
      <c r="W24" s="80">
        <v>3</v>
      </c>
      <c r="X24" s="80">
        <v>4</v>
      </c>
      <c r="Y24" s="80">
        <v>38</v>
      </c>
      <c r="Z24" s="575">
        <v>45</v>
      </c>
      <c r="AA24" s="578">
        <v>3685</v>
      </c>
    </row>
    <row r="25" spans="1:27">
      <c r="A25" s="571">
        <v>1976</v>
      </c>
      <c r="B25" s="79">
        <v>527</v>
      </c>
      <c r="C25" s="79">
        <v>1683</v>
      </c>
      <c r="D25" s="79">
        <v>841</v>
      </c>
      <c r="E25" s="79">
        <v>247</v>
      </c>
      <c r="F25" s="803">
        <v>3298</v>
      </c>
      <c r="G25" s="79">
        <v>74</v>
      </c>
      <c r="H25" s="79">
        <v>195</v>
      </c>
      <c r="I25" s="79">
        <v>147</v>
      </c>
      <c r="J25" s="79">
        <v>654</v>
      </c>
      <c r="K25" s="803">
        <v>1070</v>
      </c>
      <c r="L25" s="79">
        <v>1116</v>
      </c>
      <c r="M25" s="79">
        <v>2</v>
      </c>
      <c r="N25" s="79">
        <v>1</v>
      </c>
      <c r="O25" s="80">
        <v>5</v>
      </c>
      <c r="P25" s="803">
        <v>1124</v>
      </c>
      <c r="Q25" s="80">
        <v>69</v>
      </c>
      <c r="R25" s="80">
        <v>2</v>
      </c>
      <c r="S25" s="80">
        <v>6</v>
      </c>
      <c r="T25" s="80">
        <v>230</v>
      </c>
      <c r="U25" s="803">
        <v>307</v>
      </c>
      <c r="V25" s="80">
        <v>6</v>
      </c>
      <c r="W25" s="80">
        <v>3</v>
      </c>
      <c r="X25" s="80">
        <v>6</v>
      </c>
      <c r="Y25" s="80">
        <v>64</v>
      </c>
      <c r="Z25" s="575">
        <v>79</v>
      </c>
      <c r="AA25" s="578">
        <v>5878</v>
      </c>
    </row>
    <row r="26" spans="1:27">
      <c r="A26" s="571">
        <v>1977</v>
      </c>
      <c r="B26" s="79">
        <v>1308</v>
      </c>
      <c r="C26" s="79">
        <v>3729</v>
      </c>
      <c r="D26" s="79">
        <v>1792</v>
      </c>
      <c r="E26" s="79">
        <v>611</v>
      </c>
      <c r="F26" s="803">
        <v>7440</v>
      </c>
      <c r="G26" s="79">
        <v>179</v>
      </c>
      <c r="H26" s="79">
        <v>454</v>
      </c>
      <c r="I26" s="79">
        <v>333</v>
      </c>
      <c r="J26" s="79">
        <v>1325</v>
      </c>
      <c r="K26" s="803">
        <v>2291</v>
      </c>
      <c r="L26" s="79">
        <v>1845</v>
      </c>
      <c r="M26" s="79">
        <v>1</v>
      </c>
      <c r="N26" s="79">
        <v>7</v>
      </c>
      <c r="O26" s="80">
        <v>0</v>
      </c>
      <c r="P26" s="803">
        <v>1853</v>
      </c>
      <c r="Q26" s="80">
        <v>107</v>
      </c>
      <c r="R26" s="80">
        <v>3</v>
      </c>
      <c r="S26" s="80">
        <v>4</v>
      </c>
      <c r="T26" s="80">
        <v>492</v>
      </c>
      <c r="U26" s="803">
        <v>606</v>
      </c>
      <c r="V26" s="80">
        <v>5</v>
      </c>
      <c r="W26" s="80">
        <v>5</v>
      </c>
      <c r="X26" s="80">
        <v>15</v>
      </c>
      <c r="Y26" s="80">
        <v>118</v>
      </c>
      <c r="Z26" s="575">
        <v>143</v>
      </c>
      <c r="AA26" s="578">
        <v>12333</v>
      </c>
    </row>
    <row r="27" spans="1:27">
      <c r="A27" s="571">
        <v>1978</v>
      </c>
      <c r="B27" s="79">
        <v>1140</v>
      </c>
      <c r="C27" s="79">
        <v>5294</v>
      </c>
      <c r="D27" s="79">
        <v>2372</v>
      </c>
      <c r="E27" s="79">
        <v>549</v>
      </c>
      <c r="F27" s="803">
        <v>9355</v>
      </c>
      <c r="G27" s="79">
        <v>252</v>
      </c>
      <c r="H27" s="79">
        <v>858</v>
      </c>
      <c r="I27" s="79">
        <v>659</v>
      </c>
      <c r="J27" s="79">
        <v>1230</v>
      </c>
      <c r="K27" s="803">
        <v>2999</v>
      </c>
      <c r="L27" s="79">
        <v>2102</v>
      </c>
      <c r="M27" s="79">
        <v>1</v>
      </c>
      <c r="N27" s="79">
        <v>5</v>
      </c>
      <c r="O27" s="80">
        <v>0</v>
      </c>
      <c r="P27" s="803">
        <v>2108</v>
      </c>
      <c r="Q27" s="80">
        <v>130</v>
      </c>
      <c r="R27" s="80">
        <v>2</v>
      </c>
      <c r="S27" s="80">
        <v>3</v>
      </c>
      <c r="T27" s="80">
        <v>367</v>
      </c>
      <c r="U27" s="803">
        <v>502</v>
      </c>
      <c r="V27" s="80">
        <v>2</v>
      </c>
      <c r="W27" s="80">
        <v>12</v>
      </c>
      <c r="X27" s="80">
        <v>16</v>
      </c>
      <c r="Y27" s="80">
        <v>132</v>
      </c>
      <c r="Z27" s="575">
        <v>162</v>
      </c>
      <c r="AA27" s="578">
        <v>15126</v>
      </c>
    </row>
    <row r="28" spans="1:27">
      <c r="A28" s="571">
        <v>1979</v>
      </c>
      <c r="B28" s="79">
        <v>1035</v>
      </c>
      <c r="C28" s="79">
        <v>5643</v>
      </c>
      <c r="D28" s="79">
        <v>2602</v>
      </c>
      <c r="E28" s="79">
        <v>663</v>
      </c>
      <c r="F28" s="803">
        <v>9943</v>
      </c>
      <c r="G28" s="79">
        <v>426</v>
      </c>
      <c r="H28" s="79">
        <v>818</v>
      </c>
      <c r="I28" s="79">
        <v>749</v>
      </c>
      <c r="J28" s="79">
        <v>1162</v>
      </c>
      <c r="K28" s="803">
        <v>3155</v>
      </c>
      <c r="L28" s="79">
        <v>5931</v>
      </c>
      <c r="M28" s="79">
        <v>10</v>
      </c>
      <c r="N28" s="79">
        <v>1</v>
      </c>
      <c r="O28" s="80">
        <v>0</v>
      </c>
      <c r="P28" s="803">
        <v>5942</v>
      </c>
      <c r="Q28" s="80">
        <v>46</v>
      </c>
      <c r="R28" s="80">
        <v>8</v>
      </c>
      <c r="S28" s="80">
        <v>4</v>
      </c>
      <c r="T28" s="80">
        <v>429</v>
      </c>
      <c r="U28" s="803">
        <v>487</v>
      </c>
      <c r="V28" s="80">
        <v>0</v>
      </c>
      <c r="W28" s="80">
        <v>0</v>
      </c>
      <c r="X28" s="80">
        <v>9</v>
      </c>
      <c r="Y28" s="80">
        <v>109</v>
      </c>
      <c r="Z28" s="575">
        <v>118</v>
      </c>
      <c r="AA28" s="578">
        <v>19645</v>
      </c>
    </row>
    <row r="29" spans="1:27">
      <c r="A29" s="571">
        <v>1980</v>
      </c>
      <c r="B29" s="79">
        <v>858</v>
      </c>
      <c r="C29" s="79">
        <v>5624</v>
      </c>
      <c r="D29" s="79">
        <v>2253</v>
      </c>
      <c r="E29" s="79">
        <v>651</v>
      </c>
      <c r="F29" s="803">
        <v>9386</v>
      </c>
      <c r="G29" s="79">
        <v>403</v>
      </c>
      <c r="H29" s="79">
        <v>657</v>
      </c>
      <c r="I29" s="79">
        <v>1097</v>
      </c>
      <c r="J29" s="79">
        <v>1978</v>
      </c>
      <c r="K29" s="803">
        <v>4135</v>
      </c>
      <c r="L29" s="79">
        <v>12858</v>
      </c>
      <c r="M29" s="79">
        <v>31</v>
      </c>
      <c r="N29" s="79">
        <v>1</v>
      </c>
      <c r="O29" s="80">
        <v>12</v>
      </c>
      <c r="P29" s="803">
        <v>12902</v>
      </c>
      <c r="Q29" s="80">
        <v>14</v>
      </c>
      <c r="R29" s="80">
        <v>7</v>
      </c>
      <c r="S29" s="80">
        <v>3</v>
      </c>
      <c r="T29" s="80">
        <v>376</v>
      </c>
      <c r="U29" s="803">
        <v>400</v>
      </c>
      <c r="V29" s="80">
        <v>0</v>
      </c>
      <c r="W29" s="80">
        <v>1</v>
      </c>
      <c r="X29" s="80">
        <v>7</v>
      </c>
      <c r="Y29" s="80">
        <v>151</v>
      </c>
      <c r="Z29" s="575">
        <v>159</v>
      </c>
      <c r="AA29" s="578">
        <v>26982</v>
      </c>
    </row>
    <row r="30" spans="1:27">
      <c r="A30" s="571" t="s">
        <v>126</v>
      </c>
      <c r="B30" s="79">
        <v>880</v>
      </c>
      <c r="C30" s="79">
        <v>4741</v>
      </c>
      <c r="D30" s="79">
        <v>1667</v>
      </c>
      <c r="E30" s="79">
        <v>593</v>
      </c>
      <c r="F30" s="803">
        <v>7881</v>
      </c>
      <c r="G30" s="79">
        <v>479</v>
      </c>
      <c r="H30" s="79">
        <v>266</v>
      </c>
      <c r="I30" s="79">
        <v>1307</v>
      </c>
      <c r="J30" s="79">
        <v>2005</v>
      </c>
      <c r="K30" s="803">
        <v>4057</v>
      </c>
      <c r="L30" s="79">
        <v>8558</v>
      </c>
      <c r="M30" s="79">
        <v>41</v>
      </c>
      <c r="N30" s="79">
        <v>1</v>
      </c>
      <c r="O30" s="80">
        <v>1</v>
      </c>
      <c r="P30" s="803">
        <v>8601</v>
      </c>
      <c r="Q30" s="80">
        <v>20</v>
      </c>
      <c r="R30" s="80">
        <v>18</v>
      </c>
      <c r="S30" s="80">
        <v>2</v>
      </c>
      <c r="T30" s="80">
        <v>315</v>
      </c>
      <c r="U30" s="803">
        <v>355</v>
      </c>
      <c r="V30" s="80">
        <v>1</v>
      </c>
      <c r="W30" s="80">
        <v>0</v>
      </c>
      <c r="X30" s="80">
        <v>5</v>
      </c>
      <c r="Y30" s="80">
        <v>84</v>
      </c>
      <c r="Z30" s="575">
        <v>90</v>
      </c>
      <c r="AA30" s="578">
        <v>20984</v>
      </c>
    </row>
    <row r="31" spans="1:27">
      <c r="A31" s="571" t="s">
        <v>127</v>
      </c>
      <c r="B31" s="79">
        <v>1466</v>
      </c>
      <c r="C31" s="79">
        <v>6565</v>
      </c>
      <c r="D31" s="79">
        <v>2307</v>
      </c>
      <c r="E31" s="79">
        <v>1033</v>
      </c>
      <c r="F31" s="803">
        <v>11371</v>
      </c>
      <c r="G31" s="79">
        <v>1205</v>
      </c>
      <c r="H31" s="79">
        <v>621</v>
      </c>
      <c r="I31" s="79">
        <v>1750</v>
      </c>
      <c r="J31" s="79">
        <v>2259</v>
      </c>
      <c r="K31" s="803">
        <v>5835</v>
      </c>
      <c r="L31" s="79">
        <v>7742</v>
      </c>
      <c r="M31" s="79">
        <v>28</v>
      </c>
      <c r="N31" s="79">
        <v>0</v>
      </c>
      <c r="O31" s="80">
        <v>0</v>
      </c>
      <c r="P31" s="803">
        <v>7770</v>
      </c>
      <c r="Q31" s="80">
        <v>27</v>
      </c>
      <c r="R31" s="80">
        <v>17</v>
      </c>
      <c r="S31" s="80">
        <v>2</v>
      </c>
      <c r="T31" s="80">
        <v>392</v>
      </c>
      <c r="U31" s="803">
        <v>438</v>
      </c>
      <c r="V31" s="80">
        <v>3</v>
      </c>
      <c r="W31" s="80">
        <v>2</v>
      </c>
      <c r="X31" s="80">
        <v>14</v>
      </c>
      <c r="Y31" s="80">
        <v>91</v>
      </c>
      <c r="Z31" s="575">
        <v>110</v>
      </c>
      <c r="AA31" s="578">
        <v>25524</v>
      </c>
    </row>
    <row r="32" spans="1:27">
      <c r="A32" s="571" t="s">
        <v>128</v>
      </c>
      <c r="B32" s="79">
        <v>1124</v>
      </c>
      <c r="C32" s="79">
        <v>6639</v>
      </c>
      <c r="D32" s="79">
        <v>3002</v>
      </c>
      <c r="E32" s="79">
        <v>1235</v>
      </c>
      <c r="F32" s="803">
        <v>12000</v>
      </c>
      <c r="G32" s="79">
        <v>1034</v>
      </c>
      <c r="H32" s="79">
        <v>1042</v>
      </c>
      <c r="I32" s="79">
        <v>2685</v>
      </c>
      <c r="J32" s="79">
        <v>3256</v>
      </c>
      <c r="K32" s="803">
        <v>8017</v>
      </c>
      <c r="L32" s="79">
        <v>6768</v>
      </c>
      <c r="M32" s="79">
        <v>19</v>
      </c>
      <c r="N32" s="79">
        <v>1</v>
      </c>
      <c r="O32" s="79">
        <v>0</v>
      </c>
      <c r="P32" s="803">
        <v>6788</v>
      </c>
      <c r="Q32" s="79">
        <v>23</v>
      </c>
      <c r="R32" s="79">
        <v>21</v>
      </c>
      <c r="S32" s="79">
        <v>2</v>
      </c>
      <c r="T32" s="79">
        <v>435</v>
      </c>
      <c r="U32" s="803">
        <v>481</v>
      </c>
      <c r="V32" s="79">
        <v>9</v>
      </c>
      <c r="W32" s="79">
        <v>2</v>
      </c>
      <c r="X32" s="79">
        <v>23</v>
      </c>
      <c r="Y32" s="79">
        <v>173</v>
      </c>
      <c r="Z32" s="575">
        <v>207</v>
      </c>
      <c r="AA32" s="578">
        <v>27493</v>
      </c>
    </row>
    <row r="33" spans="1:27">
      <c r="A33" s="571" t="s">
        <v>129</v>
      </c>
      <c r="B33" s="79">
        <v>1064</v>
      </c>
      <c r="C33" s="79">
        <v>6013</v>
      </c>
      <c r="D33" s="79">
        <v>2937</v>
      </c>
      <c r="E33" s="79">
        <v>803</v>
      </c>
      <c r="F33" s="803">
        <v>10817</v>
      </c>
      <c r="G33" s="79">
        <v>424</v>
      </c>
      <c r="H33" s="79">
        <v>276</v>
      </c>
      <c r="I33" s="79">
        <v>965</v>
      </c>
      <c r="J33" s="79">
        <v>3572</v>
      </c>
      <c r="K33" s="803">
        <v>5237</v>
      </c>
      <c r="L33" s="79">
        <v>6827</v>
      </c>
      <c r="M33" s="79">
        <v>6</v>
      </c>
      <c r="N33" s="79">
        <v>0</v>
      </c>
      <c r="O33" s="79">
        <v>0</v>
      </c>
      <c r="P33" s="803">
        <v>6833</v>
      </c>
      <c r="Q33" s="79">
        <v>39</v>
      </c>
      <c r="R33" s="79">
        <v>37</v>
      </c>
      <c r="S33" s="79">
        <v>1</v>
      </c>
      <c r="T33" s="79">
        <v>444</v>
      </c>
      <c r="U33" s="803">
        <v>521</v>
      </c>
      <c r="V33" s="79">
        <v>2</v>
      </c>
      <c r="W33" s="79">
        <v>3</v>
      </c>
      <c r="X33" s="79">
        <v>25</v>
      </c>
      <c r="Y33" s="79">
        <v>149</v>
      </c>
      <c r="Z33" s="575">
        <v>179</v>
      </c>
      <c r="AA33" s="578">
        <v>23587</v>
      </c>
    </row>
    <row r="34" spans="1:27">
      <c r="A34" s="571" t="s">
        <v>130</v>
      </c>
      <c r="B34" s="79">
        <v>1277</v>
      </c>
      <c r="C34" s="79">
        <v>6999</v>
      </c>
      <c r="D34" s="79">
        <v>3109</v>
      </c>
      <c r="E34" s="79">
        <v>818</v>
      </c>
      <c r="F34" s="803">
        <v>12203</v>
      </c>
      <c r="G34" s="79">
        <v>308</v>
      </c>
      <c r="H34" s="79">
        <v>222</v>
      </c>
      <c r="I34" s="79">
        <v>664</v>
      </c>
      <c r="J34" s="79">
        <v>4191</v>
      </c>
      <c r="K34" s="803">
        <v>5385</v>
      </c>
      <c r="L34" s="79">
        <v>6207</v>
      </c>
      <c r="M34" s="79">
        <v>32</v>
      </c>
      <c r="N34" s="79">
        <v>0</v>
      </c>
      <c r="O34" s="79">
        <v>7</v>
      </c>
      <c r="P34" s="803">
        <v>6246</v>
      </c>
      <c r="Q34" s="79">
        <v>34</v>
      </c>
      <c r="R34" s="79">
        <v>21</v>
      </c>
      <c r="S34" s="79">
        <v>1</v>
      </c>
      <c r="T34" s="79">
        <v>496</v>
      </c>
      <c r="U34" s="803">
        <v>552</v>
      </c>
      <c r="V34" s="79">
        <v>12</v>
      </c>
      <c r="W34" s="79">
        <v>19</v>
      </c>
      <c r="X34" s="79">
        <v>21</v>
      </c>
      <c r="Y34" s="79">
        <v>125</v>
      </c>
      <c r="Z34" s="575">
        <v>177</v>
      </c>
      <c r="AA34" s="578">
        <v>24563</v>
      </c>
    </row>
    <row r="35" spans="1:27">
      <c r="A35" s="571" t="s">
        <v>131</v>
      </c>
      <c r="B35" s="79">
        <v>944</v>
      </c>
      <c r="C35" s="79">
        <v>5570</v>
      </c>
      <c r="D35" s="79">
        <v>2888</v>
      </c>
      <c r="E35" s="79">
        <v>824</v>
      </c>
      <c r="F35" s="803">
        <v>10226</v>
      </c>
      <c r="G35" s="79">
        <v>178</v>
      </c>
      <c r="H35" s="79">
        <v>181</v>
      </c>
      <c r="I35" s="79">
        <v>341</v>
      </c>
      <c r="J35" s="79">
        <v>3613</v>
      </c>
      <c r="K35" s="803">
        <v>4313</v>
      </c>
      <c r="L35" s="79">
        <v>4189</v>
      </c>
      <c r="M35" s="79">
        <v>36</v>
      </c>
      <c r="N35" s="79">
        <v>1</v>
      </c>
      <c r="O35" s="79">
        <v>4</v>
      </c>
      <c r="P35" s="803">
        <v>4230</v>
      </c>
      <c r="Q35" s="79">
        <v>24</v>
      </c>
      <c r="R35" s="79">
        <v>12</v>
      </c>
      <c r="S35" s="79">
        <v>1</v>
      </c>
      <c r="T35" s="79">
        <v>363</v>
      </c>
      <c r="U35" s="803">
        <v>400</v>
      </c>
      <c r="V35" s="79">
        <v>4</v>
      </c>
      <c r="W35" s="79">
        <v>2</v>
      </c>
      <c r="X35" s="79">
        <v>15</v>
      </c>
      <c r="Y35" s="79">
        <v>147</v>
      </c>
      <c r="Z35" s="575">
        <v>168</v>
      </c>
      <c r="AA35" s="578">
        <v>19337</v>
      </c>
    </row>
    <row r="36" spans="1:27">
      <c r="A36" s="571" t="s">
        <v>132</v>
      </c>
      <c r="B36" s="79">
        <v>913</v>
      </c>
      <c r="C36" s="79">
        <v>5986</v>
      </c>
      <c r="D36" s="79">
        <v>3048</v>
      </c>
      <c r="E36" s="79">
        <v>909</v>
      </c>
      <c r="F36" s="803">
        <v>10856</v>
      </c>
      <c r="G36" s="79">
        <v>225</v>
      </c>
      <c r="H36" s="79">
        <v>252</v>
      </c>
      <c r="I36" s="79">
        <v>432</v>
      </c>
      <c r="J36" s="79">
        <v>4783</v>
      </c>
      <c r="K36" s="803">
        <v>5692</v>
      </c>
      <c r="L36" s="79">
        <v>5122</v>
      </c>
      <c r="M36" s="79">
        <v>14</v>
      </c>
      <c r="N36" s="79">
        <v>0</v>
      </c>
      <c r="O36" s="79">
        <v>0</v>
      </c>
      <c r="P36" s="803">
        <v>5136</v>
      </c>
      <c r="Q36" s="79">
        <v>17</v>
      </c>
      <c r="R36" s="79">
        <v>5</v>
      </c>
      <c r="S36" s="79">
        <v>5</v>
      </c>
      <c r="T36" s="79">
        <v>423</v>
      </c>
      <c r="U36" s="803">
        <v>450</v>
      </c>
      <c r="V36" s="79">
        <v>1</v>
      </c>
      <c r="W36" s="79">
        <v>0</v>
      </c>
      <c r="X36" s="79">
        <v>18</v>
      </c>
      <c r="Y36" s="79">
        <v>222</v>
      </c>
      <c r="Z36" s="575">
        <v>241</v>
      </c>
      <c r="AA36" s="578">
        <v>22375</v>
      </c>
    </row>
    <row r="37" spans="1:27">
      <c r="A37" s="571" t="s">
        <v>133</v>
      </c>
      <c r="B37" s="79">
        <v>1116</v>
      </c>
      <c r="C37" s="79">
        <v>8126</v>
      </c>
      <c r="D37" s="79">
        <v>4106</v>
      </c>
      <c r="E37" s="79">
        <v>1146</v>
      </c>
      <c r="F37" s="803">
        <v>14494</v>
      </c>
      <c r="G37" s="79">
        <v>225</v>
      </c>
      <c r="H37" s="79">
        <v>205</v>
      </c>
      <c r="I37" s="79">
        <v>627</v>
      </c>
      <c r="J37" s="79">
        <v>6183</v>
      </c>
      <c r="K37" s="803">
        <v>7240</v>
      </c>
      <c r="L37" s="79">
        <v>6868</v>
      </c>
      <c r="M37" s="79">
        <v>16</v>
      </c>
      <c r="N37" s="79">
        <v>3</v>
      </c>
      <c r="O37" s="79">
        <v>0</v>
      </c>
      <c r="P37" s="803">
        <v>6887</v>
      </c>
      <c r="Q37" s="79">
        <v>24</v>
      </c>
      <c r="R37" s="79">
        <v>20</v>
      </c>
      <c r="S37" s="79">
        <v>1</v>
      </c>
      <c r="T37" s="79">
        <v>486</v>
      </c>
      <c r="U37" s="803">
        <v>531</v>
      </c>
      <c r="V37" s="79">
        <v>0</v>
      </c>
      <c r="W37" s="79">
        <v>0</v>
      </c>
      <c r="X37" s="79">
        <v>14</v>
      </c>
      <c r="Y37" s="79">
        <v>289</v>
      </c>
      <c r="Z37" s="575">
        <v>303</v>
      </c>
      <c r="AA37" s="578">
        <v>29455</v>
      </c>
    </row>
    <row r="38" spans="1:27" ht="12.75" customHeight="1">
      <c r="A38" s="571" t="s">
        <v>134</v>
      </c>
      <c r="B38" s="79">
        <v>1578</v>
      </c>
      <c r="C38" s="79">
        <v>9039</v>
      </c>
      <c r="D38" s="79">
        <v>5471</v>
      </c>
      <c r="E38" s="79">
        <v>1763</v>
      </c>
      <c r="F38" s="803">
        <v>17851</v>
      </c>
      <c r="G38" s="79">
        <v>166</v>
      </c>
      <c r="H38" s="79">
        <v>286</v>
      </c>
      <c r="I38" s="79">
        <v>706</v>
      </c>
      <c r="J38" s="79">
        <v>7516</v>
      </c>
      <c r="K38" s="803">
        <v>8674</v>
      </c>
      <c r="L38" s="79">
        <v>8185</v>
      </c>
      <c r="M38" s="79">
        <v>20</v>
      </c>
      <c r="N38" s="79">
        <v>0</v>
      </c>
      <c r="O38" s="79">
        <v>0</v>
      </c>
      <c r="P38" s="803">
        <v>8205</v>
      </c>
      <c r="Q38" s="79">
        <v>18</v>
      </c>
      <c r="R38" s="79">
        <v>14</v>
      </c>
      <c r="S38" s="79">
        <v>4</v>
      </c>
      <c r="T38" s="79">
        <v>580</v>
      </c>
      <c r="U38" s="803">
        <v>616</v>
      </c>
      <c r="V38" s="79">
        <v>0</v>
      </c>
      <c r="W38" s="79">
        <v>0</v>
      </c>
      <c r="X38" s="79">
        <v>20</v>
      </c>
      <c r="Y38" s="79">
        <v>201</v>
      </c>
      <c r="Z38" s="575">
        <v>221</v>
      </c>
      <c r="AA38" s="578">
        <v>35567</v>
      </c>
    </row>
    <row r="39" spans="1:27">
      <c r="A39" s="571" t="s">
        <v>135</v>
      </c>
      <c r="B39" s="80">
        <v>2128</v>
      </c>
      <c r="C39" s="80">
        <v>9023</v>
      </c>
      <c r="D39" s="80">
        <v>6498</v>
      </c>
      <c r="E39" s="80">
        <v>1883</v>
      </c>
      <c r="F39" s="803">
        <v>19532</v>
      </c>
      <c r="G39" s="80">
        <v>257</v>
      </c>
      <c r="H39" s="80">
        <v>245</v>
      </c>
      <c r="I39" s="80">
        <v>806</v>
      </c>
      <c r="J39" s="80">
        <v>8771</v>
      </c>
      <c r="K39" s="803">
        <v>10079</v>
      </c>
      <c r="L39" s="80">
        <v>8320</v>
      </c>
      <c r="M39" s="80">
        <v>24</v>
      </c>
      <c r="N39" s="80">
        <v>2</v>
      </c>
      <c r="O39" s="80">
        <v>0</v>
      </c>
      <c r="P39" s="803">
        <v>8346</v>
      </c>
      <c r="Q39" s="80">
        <v>26</v>
      </c>
      <c r="R39" s="80">
        <v>15</v>
      </c>
      <c r="S39" s="80">
        <v>3</v>
      </c>
      <c r="T39" s="80">
        <v>508</v>
      </c>
      <c r="U39" s="803">
        <v>552</v>
      </c>
      <c r="V39" s="80">
        <v>0</v>
      </c>
      <c r="W39" s="80">
        <v>7</v>
      </c>
      <c r="X39" s="80">
        <v>20</v>
      </c>
      <c r="Y39" s="80">
        <v>232</v>
      </c>
      <c r="Z39" s="575">
        <v>259</v>
      </c>
      <c r="AA39" s="578">
        <v>38768</v>
      </c>
    </row>
    <row r="40" spans="1:27" ht="12" customHeight="1">
      <c r="A40" s="571" t="s">
        <v>136</v>
      </c>
      <c r="B40" s="80">
        <v>1367</v>
      </c>
      <c r="C40" s="80">
        <v>7800</v>
      </c>
      <c r="D40" s="80">
        <v>6361</v>
      </c>
      <c r="E40" s="80">
        <v>2153</v>
      </c>
      <c r="F40" s="803">
        <v>17681</v>
      </c>
      <c r="G40" s="80">
        <v>165</v>
      </c>
      <c r="H40" s="80">
        <v>197</v>
      </c>
      <c r="I40" s="80">
        <v>631</v>
      </c>
      <c r="J40" s="80">
        <v>8574</v>
      </c>
      <c r="K40" s="803">
        <v>9567</v>
      </c>
      <c r="L40" s="80">
        <v>8521</v>
      </c>
      <c r="M40" s="80">
        <v>81</v>
      </c>
      <c r="N40" s="80">
        <v>1</v>
      </c>
      <c r="O40" s="80">
        <v>0</v>
      </c>
      <c r="P40" s="803">
        <v>8603</v>
      </c>
      <c r="Q40" s="80">
        <v>53</v>
      </c>
      <c r="R40" s="80">
        <v>17</v>
      </c>
      <c r="S40" s="80">
        <v>6</v>
      </c>
      <c r="T40" s="80">
        <v>448</v>
      </c>
      <c r="U40" s="803">
        <v>524</v>
      </c>
      <c r="V40" s="80">
        <v>0</v>
      </c>
      <c r="W40" s="80">
        <v>0</v>
      </c>
      <c r="X40" s="80">
        <v>8</v>
      </c>
      <c r="Y40" s="80">
        <v>209</v>
      </c>
      <c r="Z40" s="575">
        <v>217</v>
      </c>
      <c r="AA40" s="578">
        <v>36592</v>
      </c>
    </row>
    <row r="41" spans="1:27">
      <c r="A41" s="571" t="s">
        <v>137</v>
      </c>
      <c r="B41" s="80">
        <v>1617</v>
      </c>
      <c r="C41" s="80">
        <v>8152</v>
      </c>
      <c r="D41" s="80">
        <v>6766</v>
      </c>
      <c r="E41" s="80">
        <v>1643</v>
      </c>
      <c r="F41" s="803">
        <v>18178</v>
      </c>
      <c r="G41" s="80">
        <v>187</v>
      </c>
      <c r="H41" s="80">
        <v>218</v>
      </c>
      <c r="I41" s="80">
        <v>685</v>
      </c>
      <c r="J41" s="80">
        <v>7430</v>
      </c>
      <c r="K41" s="803">
        <v>8520</v>
      </c>
      <c r="L41" s="80">
        <v>8515</v>
      </c>
      <c r="M41" s="80">
        <v>98</v>
      </c>
      <c r="N41" s="80">
        <v>4</v>
      </c>
      <c r="O41" s="80">
        <v>0</v>
      </c>
      <c r="P41" s="803">
        <v>8617</v>
      </c>
      <c r="Q41" s="80">
        <v>58</v>
      </c>
      <c r="R41" s="80">
        <v>17</v>
      </c>
      <c r="S41" s="80">
        <v>6</v>
      </c>
      <c r="T41" s="80">
        <v>529</v>
      </c>
      <c r="U41" s="803">
        <v>610</v>
      </c>
      <c r="V41" s="80">
        <v>1</v>
      </c>
      <c r="W41" s="80">
        <v>1</v>
      </c>
      <c r="X41" s="80">
        <v>4</v>
      </c>
      <c r="Y41" s="80">
        <v>248</v>
      </c>
      <c r="Z41" s="575">
        <v>254</v>
      </c>
      <c r="AA41" s="578">
        <v>36179</v>
      </c>
    </row>
    <row r="42" spans="1:27">
      <c r="A42" s="571" t="s">
        <v>138</v>
      </c>
      <c r="B42" s="80">
        <v>1126</v>
      </c>
      <c r="C42" s="80">
        <v>4879</v>
      </c>
      <c r="D42" s="80">
        <v>5703</v>
      </c>
      <c r="E42" s="80">
        <v>1260</v>
      </c>
      <c r="F42" s="803">
        <v>12968</v>
      </c>
      <c r="G42" s="80">
        <v>108</v>
      </c>
      <c r="H42" s="80">
        <v>278</v>
      </c>
      <c r="I42" s="80">
        <v>780</v>
      </c>
      <c r="J42" s="80">
        <v>5428</v>
      </c>
      <c r="K42" s="803">
        <v>6594</v>
      </c>
      <c r="L42" s="80">
        <v>5757</v>
      </c>
      <c r="M42" s="80">
        <v>77</v>
      </c>
      <c r="N42" s="80">
        <v>0</v>
      </c>
      <c r="O42" s="80">
        <v>0</v>
      </c>
      <c r="P42" s="803">
        <v>5834</v>
      </c>
      <c r="Q42" s="80">
        <v>79</v>
      </c>
      <c r="R42" s="80">
        <v>29</v>
      </c>
      <c r="S42" s="80">
        <v>12</v>
      </c>
      <c r="T42" s="417">
        <v>525</v>
      </c>
      <c r="U42" s="805">
        <v>645</v>
      </c>
      <c r="V42" s="417">
        <v>1</v>
      </c>
      <c r="W42" s="417">
        <v>2</v>
      </c>
      <c r="X42" s="417">
        <v>9</v>
      </c>
      <c r="Y42" s="417">
        <v>285</v>
      </c>
      <c r="Z42" s="576">
        <v>297</v>
      </c>
      <c r="AA42" s="578">
        <v>26338</v>
      </c>
    </row>
    <row r="43" spans="1:27">
      <c r="A43" s="571" t="s">
        <v>139</v>
      </c>
      <c r="B43" s="80">
        <v>652</v>
      </c>
      <c r="C43" s="80">
        <v>5501</v>
      </c>
      <c r="D43" s="80">
        <v>5864</v>
      </c>
      <c r="E43" s="80">
        <v>1341</v>
      </c>
      <c r="F43" s="803">
        <v>13358</v>
      </c>
      <c r="G43" s="80">
        <v>93</v>
      </c>
      <c r="H43" s="80">
        <v>335</v>
      </c>
      <c r="I43" s="80">
        <v>1275</v>
      </c>
      <c r="J43" s="80">
        <v>5214</v>
      </c>
      <c r="K43" s="803">
        <v>6917</v>
      </c>
      <c r="L43" s="80">
        <v>5602</v>
      </c>
      <c r="M43" s="80">
        <v>72</v>
      </c>
      <c r="N43" s="80">
        <v>2</v>
      </c>
      <c r="O43" s="80">
        <v>0</v>
      </c>
      <c r="P43" s="803">
        <v>5676</v>
      </c>
      <c r="Q43" s="80">
        <v>136</v>
      </c>
      <c r="R43" s="80">
        <v>28</v>
      </c>
      <c r="S43" s="80">
        <v>6</v>
      </c>
      <c r="T43" s="80">
        <v>475</v>
      </c>
      <c r="U43" s="803">
        <v>645</v>
      </c>
      <c r="V43" s="80">
        <v>0</v>
      </c>
      <c r="W43" s="80">
        <v>1</v>
      </c>
      <c r="X43" s="80">
        <v>10</v>
      </c>
      <c r="Y43" s="80">
        <v>198</v>
      </c>
      <c r="Z43" s="575">
        <v>209</v>
      </c>
      <c r="AA43" s="578">
        <v>26805</v>
      </c>
    </row>
    <row r="44" spans="1:27">
      <c r="A44" s="571" t="s">
        <v>140</v>
      </c>
      <c r="B44" s="80">
        <v>1053</v>
      </c>
      <c r="C44" s="80">
        <v>8754</v>
      </c>
      <c r="D44" s="80">
        <v>6305</v>
      </c>
      <c r="E44" s="80">
        <v>1826</v>
      </c>
      <c r="F44" s="803">
        <v>17938</v>
      </c>
      <c r="G44" s="80">
        <v>97</v>
      </c>
      <c r="H44" s="80">
        <v>267</v>
      </c>
      <c r="I44" s="80">
        <v>2327</v>
      </c>
      <c r="J44" s="80">
        <v>7236</v>
      </c>
      <c r="K44" s="803">
        <v>9927</v>
      </c>
      <c r="L44" s="80">
        <v>5612</v>
      </c>
      <c r="M44" s="80">
        <v>80</v>
      </c>
      <c r="N44" s="80">
        <v>1</v>
      </c>
      <c r="O44" s="80">
        <v>0</v>
      </c>
      <c r="P44" s="803">
        <v>5693</v>
      </c>
      <c r="Q44" s="80">
        <v>133</v>
      </c>
      <c r="R44" s="80">
        <v>31</v>
      </c>
      <c r="S44" s="80">
        <v>16</v>
      </c>
      <c r="T44" s="80">
        <v>537</v>
      </c>
      <c r="U44" s="803">
        <v>717</v>
      </c>
      <c r="V44" s="80">
        <v>1</v>
      </c>
      <c r="W44" s="80">
        <v>0</v>
      </c>
      <c r="X44" s="80">
        <v>13</v>
      </c>
      <c r="Y44" s="80">
        <v>186</v>
      </c>
      <c r="Z44" s="575">
        <v>200</v>
      </c>
      <c r="AA44" s="578">
        <v>34475</v>
      </c>
    </row>
    <row r="45" spans="1:27">
      <c r="A45" s="571" t="s">
        <v>65</v>
      </c>
      <c r="B45" s="80">
        <v>874</v>
      </c>
      <c r="C45" s="80">
        <v>10922</v>
      </c>
      <c r="D45" s="80">
        <v>6525</v>
      </c>
      <c r="E45" s="80">
        <v>2081</v>
      </c>
      <c r="F45" s="803">
        <v>20402</v>
      </c>
      <c r="G45" s="80">
        <v>53</v>
      </c>
      <c r="H45" s="80">
        <v>145</v>
      </c>
      <c r="I45" s="80">
        <v>2205</v>
      </c>
      <c r="J45" s="80">
        <v>5927</v>
      </c>
      <c r="K45" s="803">
        <v>8330</v>
      </c>
      <c r="L45" s="80">
        <v>5030</v>
      </c>
      <c r="M45" s="80">
        <v>142</v>
      </c>
      <c r="N45" s="80">
        <v>3</v>
      </c>
      <c r="O45" s="80">
        <v>0</v>
      </c>
      <c r="P45" s="803">
        <v>5175</v>
      </c>
      <c r="Q45" s="80">
        <v>134</v>
      </c>
      <c r="R45" s="80">
        <v>25</v>
      </c>
      <c r="S45" s="80">
        <v>8</v>
      </c>
      <c r="T45" s="80">
        <v>471</v>
      </c>
      <c r="U45" s="803">
        <v>638</v>
      </c>
      <c r="V45" s="80">
        <v>0</v>
      </c>
      <c r="W45" s="80">
        <v>1</v>
      </c>
      <c r="X45" s="80">
        <v>1</v>
      </c>
      <c r="Y45" s="80">
        <v>221</v>
      </c>
      <c r="Z45" s="575">
        <v>223</v>
      </c>
      <c r="AA45" s="578">
        <v>34768</v>
      </c>
    </row>
    <row r="46" spans="1:27">
      <c r="A46" s="571" t="s">
        <v>66</v>
      </c>
      <c r="B46" s="80">
        <v>754</v>
      </c>
      <c r="C46" s="80">
        <v>9815</v>
      </c>
      <c r="D46" s="80">
        <v>7432</v>
      </c>
      <c r="E46" s="80">
        <v>2289</v>
      </c>
      <c r="F46" s="803">
        <v>20290</v>
      </c>
      <c r="G46" s="80">
        <v>38</v>
      </c>
      <c r="H46" s="80">
        <v>51</v>
      </c>
      <c r="I46" s="80">
        <v>1885</v>
      </c>
      <c r="J46" s="80">
        <v>4430</v>
      </c>
      <c r="K46" s="803">
        <v>6404</v>
      </c>
      <c r="L46" s="80">
        <v>4379</v>
      </c>
      <c r="M46" s="80">
        <v>169</v>
      </c>
      <c r="N46" s="80">
        <v>4</v>
      </c>
      <c r="O46" s="80">
        <v>0</v>
      </c>
      <c r="P46" s="803">
        <v>4552</v>
      </c>
      <c r="Q46" s="80">
        <v>144</v>
      </c>
      <c r="R46" s="80">
        <v>25</v>
      </c>
      <c r="S46" s="80">
        <v>8</v>
      </c>
      <c r="T46" s="80">
        <v>255</v>
      </c>
      <c r="U46" s="803">
        <v>432</v>
      </c>
      <c r="V46" s="80">
        <v>1</v>
      </c>
      <c r="W46" s="80">
        <v>0</v>
      </c>
      <c r="X46" s="80">
        <v>2</v>
      </c>
      <c r="Y46" s="80">
        <v>176</v>
      </c>
      <c r="Z46" s="575">
        <v>179</v>
      </c>
      <c r="AA46" s="578">
        <v>31857</v>
      </c>
    </row>
    <row r="47" spans="1:27">
      <c r="A47" s="571" t="s">
        <v>67</v>
      </c>
      <c r="B47" s="80">
        <v>808</v>
      </c>
      <c r="C47" s="80">
        <v>10653</v>
      </c>
      <c r="D47" s="80">
        <v>9667</v>
      </c>
      <c r="E47" s="80">
        <v>3728</v>
      </c>
      <c r="F47" s="803">
        <v>24856</v>
      </c>
      <c r="G47" s="80">
        <v>32</v>
      </c>
      <c r="H47" s="80">
        <v>67</v>
      </c>
      <c r="I47" s="80">
        <v>2097</v>
      </c>
      <c r="J47" s="80">
        <v>5368</v>
      </c>
      <c r="K47" s="803">
        <v>7564</v>
      </c>
      <c r="L47" s="80">
        <v>5507</v>
      </c>
      <c r="M47" s="80">
        <v>280</v>
      </c>
      <c r="N47" s="80">
        <v>8</v>
      </c>
      <c r="O47" s="80">
        <v>0</v>
      </c>
      <c r="P47" s="803">
        <v>5795</v>
      </c>
      <c r="Q47" s="80">
        <v>109</v>
      </c>
      <c r="R47" s="80">
        <v>48</v>
      </c>
      <c r="S47" s="80">
        <v>7</v>
      </c>
      <c r="T47" s="80">
        <v>214</v>
      </c>
      <c r="U47" s="803">
        <v>378</v>
      </c>
      <c r="V47" s="80">
        <v>0</v>
      </c>
      <c r="W47" s="80">
        <v>3</v>
      </c>
      <c r="X47" s="80">
        <v>3</v>
      </c>
      <c r="Y47" s="80">
        <v>199</v>
      </c>
      <c r="Z47" s="575">
        <v>205</v>
      </c>
      <c r="AA47" s="578">
        <v>38798</v>
      </c>
    </row>
    <row r="48" spans="1:27">
      <c r="A48" s="571" t="s">
        <v>68</v>
      </c>
      <c r="B48" s="80">
        <v>748</v>
      </c>
      <c r="C48" s="80">
        <v>8276</v>
      </c>
      <c r="D48" s="80">
        <v>8198</v>
      </c>
      <c r="E48" s="80">
        <v>2911</v>
      </c>
      <c r="F48" s="803">
        <v>20133</v>
      </c>
      <c r="G48" s="80">
        <v>31</v>
      </c>
      <c r="H48" s="80">
        <v>33</v>
      </c>
      <c r="I48" s="80">
        <v>1975</v>
      </c>
      <c r="J48" s="80">
        <v>4858</v>
      </c>
      <c r="K48" s="803">
        <v>6897</v>
      </c>
      <c r="L48" s="80">
        <v>5930</v>
      </c>
      <c r="M48" s="80">
        <v>363</v>
      </c>
      <c r="N48" s="80">
        <v>9</v>
      </c>
      <c r="O48" s="80">
        <v>0</v>
      </c>
      <c r="P48" s="803">
        <v>6302</v>
      </c>
      <c r="Q48" s="80">
        <v>127</v>
      </c>
      <c r="R48" s="80">
        <v>55</v>
      </c>
      <c r="S48" s="80">
        <v>15</v>
      </c>
      <c r="T48" s="80">
        <v>238</v>
      </c>
      <c r="U48" s="803">
        <v>435</v>
      </c>
      <c r="V48" s="80">
        <v>0</v>
      </c>
      <c r="W48" s="80">
        <v>1</v>
      </c>
      <c r="X48" s="80">
        <v>5</v>
      </c>
      <c r="Y48" s="80">
        <v>200</v>
      </c>
      <c r="Z48" s="575">
        <v>206</v>
      </c>
      <c r="AA48" s="578">
        <v>33973</v>
      </c>
    </row>
    <row r="49" spans="1:28" ht="12.6" customHeight="1">
      <c r="A49" s="571" t="s">
        <v>141</v>
      </c>
      <c r="B49" s="80">
        <v>807</v>
      </c>
      <c r="C49" s="80">
        <v>8135</v>
      </c>
      <c r="D49" s="80">
        <v>7624</v>
      </c>
      <c r="E49" s="80">
        <v>2490</v>
      </c>
      <c r="F49" s="803">
        <v>19056</v>
      </c>
      <c r="G49" s="80">
        <v>43</v>
      </c>
      <c r="H49" s="80">
        <v>33</v>
      </c>
      <c r="I49" s="80">
        <v>2728</v>
      </c>
      <c r="J49" s="80">
        <v>4322</v>
      </c>
      <c r="K49" s="803">
        <v>7126</v>
      </c>
      <c r="L49" s="80">
        <v>5213</v>
      </c>
      <c r="M49" s="80">
        <v>188</v>
      </c>
      <c r="N49" s="80">
        <v>9</v>
      </c>
      <c r="O49" s="80">
        <v>0</v>
      </c>
      <c r="P49" s="803">
        <v>5410</v>
      </c>
      <c r="Q49" s="80">
        <v>95</v>
      </c>
      <c r="R49" s="80">
        <v>45</v>
      </c>
      <c r="S49" s="80">
        <v>5</v>
      </c>
      <c r="T49" s="80">
        <v>223</v>
      </c>
      <c r="U49" s="803">
        <v>368</v>
      </c>
      <c r="V49" s="80">
        <v>1</v>
      </c>
      <c r="W49" s="80">
        <v>1</v>
      </c>
      <c r="X49" s="80">
        <v>3</v>
      </c>
      <c r="Y49" s="80">
        <v>200</v>
      </c>
      <c r="Z49" s="575">
        <v>205</v>
      </c>
      <c r="AA49" s="578">
        <v>32165</v>
      </c>
    </row>
    <row r="50" spans="1:28" ht="12.6" customHeight="1">
      <c r="A50" s="571" t="s">
        <v>99</v>
      </c>
      <c r="B50" s="80">
        <v>1265</v>
      </c>
      <c r="C50" s="80">
        <v>10686</v>
      </c>
      <c r="D50" s="80">
        <v>9317</v>
      </c>
      <c r="E50" s="80">
        <v>3265</v>
      </c>
      <c r="F50" s="803">
        <v>24533</v>
      </c>
      <c r="G50" s="80">
        <v>34</v>
      </c>
      <c r="H50" s="80">
        <v>52</v>
      </c>
      <c r="I50" s="80">
        <v>3265</v>
      </c>
      <c r="J50" s="80">
        <v>4811</v>
      </c>
      <c r="K50" s="803">
        <v>8162</v>
      </c>
      <c r="L50" s="80">
        <v>4557</v>
      </c>
      <c r="M50" s="80">
        <v>194</v>
      </c>
      <c r="N50" s="80">
        <v>5</v>
      </c>
      <c r="O50" s="80">
        <v>0</v>
      </c>
      <c r="P50" s="803">
        <v>4756</v>
      </c>
      <c r="Q50" s="80">
        <v>138</v>
      </c>
      <c r="R50" s="80">
        <v>34</v>
      </c>
      <c r="S50" s="80">
        <v>6</v>
      </c>
      <c r="T50" s="80">
        <v>181</v>
      </c>
      <c r="U50" s="803">
        <v>359</v>
      </c>
      <c r="V50" s="80">
        <v>2</v>
      </c>
      <c r="W50" s="80">
        <v>0</v>
      </c>
      <c r="X50" s="80">
        <v>5</v>
      </c>
      <c r="Y50" s="80">
        <v>258</v>
      </c>
      <c r="Z50" s="575">
        <v>265</v>
      </c>
      <c r="AA50" s="578">
        <v>38075</v>
      </c>
    </row>
    <row r="51" spans="1:28" ht="12.6" customHeight="1">
      <c r="A51" s="571" t="s">
        <v>142</v>
      </c>
      <c r="B51" s="80">
        <v>1458</v>
      </c>
      <c r="C51" s="80">
        <v>12757</v>
      </c>
      <c r="D51" s="80">
        <v>11126</v>
      </c>
      <c r="E51" s="80">
        <v>2760</v>
      </c>
      <c r="F51" s="803">
        <v>28101</v>
      </c>
      <c r="G51" s="80">
        <v>33</v>
      </c>
      <c r="H51" s="80">
        <v>424</v>
      </c>
      <c r="I51" s="80">
        <v>2089</v>
      </c>
      <c r="J51" s="80">
        <v>4958</v>
      </c>
      <c r="K51" s="803">
        <v>7504</v>
      </c>
      <c r="L51" s="80">
        <v>3788</v>
      </c>
      <c r="M51" s="80">
        <v>171</v>
      </c>
      <c r="N51" s="80">
        <v>8</v>
      </c>
      <c r="O51" s="80">
        <v>0</v>
      </c>
      <c r="P51" s="803">
        <v>3967</v>
      </c>
      <c r="Q51" s="80">
        <v>163</v>
      </c>
      <c r="R51" s="80">
        <v>53</v>
      </c>
      <c r="S51" s="80">
        <v>7</v>
      </c>
      <c r="T51" s="80">
        <v>201</v>
      </c>
      <c r="U51" s="803">
        <v>424</v>
      </c>
      <c r="V51" s="80">
        <v>0</v>
      </c>
      <c r="W51" s="80">
        <v>6</v>
      </c>
      <c r="X51" s="80">
        <v>4</v>
      </c>
      <c r="Y51" s="80">
        <v>361</v>
      </c>
      <c r="Z51" s="575">
        <v>371</v>
      </c>
      <c r="AA51" s="578">
        <v>40367</v>
      </c>
    </row>
    <row r="52" spans="1:28" ht="12.6" customHeight="1">
      <c r="A52" s="571" t="s">
        <v>143</v>
      </c>
      <c r="B52" s="80">
        <v>1899</v>
      </c>
      <c r="C52" s="80">
        <v>12730</v>
      </c>
      <c r="D52" s="80">
        <v>13044</v>
      </c>
      <c r="E52" s="80">
        <v>2288</v>
      </c>
      <c r="F52" s="803">
        <v>29961</v>
      </c>
      <c r="G52" s="80">
        <v>47</v>
      </c>
      <c r="H52" s="80">
        <v>344</v>
      </c>
      <c r="I52" s="80">
        <v>1049</v>
      </c>
      <c r="J52" s="80">
        <v>3709</v>
      </c>
      <c r="K52" s="803">
        <v>5149</v>
      </c>
      <c r="L52" s="80">
        <v>4227</v>
      </c>
      <c r="M52" s="80">
        <v>244</v>
      </c>
      <c r="N52" s="80">
        <v>5</v>
      </c>
      <c r="O52" s="80">
        <v>0</v>
      </c>
      <c r="P52" s="803">
        <v>4476</v>
      </c>
      <c r="Q52" s="80">
        <v>90</v>
      </c>
      <c r="R52" s="80">
        <v>33</v>
      </c>
      <c r="S52" s="80">
        <v>13</v>
      </c>
      <c r="T52" s="80">
        <v>114</v>
      </c>
      <c r="U52" s="803">
        <v>250</v>
      </c>
      <c r="V52" s="80">
        <v>0</v>
      </c>
      <c r="W52" s="80">
        <v>2</v>
      </c>
      <c r="X52" s="80">
        <v>2</v>
      </c>
      <c r="Y52" s="80">
        <v>522</v>
      </c>
      <c r="Z52" s="575">
        <v>526</v>
      </c>
      <c r="AA52" s="578">
        <v>40362</v>
      </c>
    </row>
    <row r="53" spans="1:28" ht="12.6" customHeight="1">
      <c r="A53" s="571" t="s">
        <v>144</v>
      </c>
      <c r="B53" s="80">
        <v>2737</v>
      </c>
      <c r="C53" s="80">
        <v>18282</v>
      </c>
      <c r="D53" s="80">
        <v>21043</v>
      </c>
      <c r="E53" s="80">
        <v>1780</v>
      </c>
      <c r="F53" s="803">
        <v>43842</v>
      </c>
      <c r="G53" s="80">
        <v>46</v>
      </c>
      <c r="H53" s="80">
        <v>655</v>
      </c>
      <c r="I53" s="80">
        <v>514</v>
      </c>
      <c r="J53" s="80">
        <v>3704</v>
      </c>
      <c r="K53" s="803">
        <v>4919</v>
      </c>
      <c r="L53" s="80">
        <v>4473</v>
      </c>
      <c r="M53" s="80">
        <v>205</v>
      </c>
      <c r="N53" s="80">
        <v>6</v>
      </c>
      <c r="O53" s="80">
        <v>1</v>
      </c>
      <c r="P53" s="803">
        <v>4685</v>
      </c>
      <c r="Q53" s="80">
        <v>4</v>
      </c>
      <c r="R53" s="80">
        <v>8</v>
      </c>
      <c r="S53" s="80">
        <v>7</v>
      </c>
      <c r="T53" s="80">
        <v>93</v>
      </c>
      <c r="U53" s="803">
        <v>112</v>
      </c>
      <c r="V53" s="80">
        <v>1</v>
      </c>
      <c r="W53" s="80">
        <v>1</v>
      </c>
      <c r="X53" s="80">
        <v>0</v>
      </c>
      <c r="Y53" s="80">
        <v>477</v>
      </c>
      <c r="Z53" s="575">
        <v>479</v>
      </c>
      <c r="AA53" s="578">
        <v>54037</v>
      </c>
    </row>
    <row r="54" spans="1:28" ht="12.6" customHeight="1">
      <c r="A54" s="571" t="s">
        <v>40</v>
      </c>
      <c r="B54" s="80">
        <v>1903</v>
      </c>
      <c r="C54" s="80">
        <v>17672</v>
      </c>
      <c r="D54" s="80">
        <v>17538</v>
      </c>
      <c r="E54" s="80">
        <v>1563</v>
      </c>
      <c r="F54" s="803">
        <v>38676</v>
      </c>
      <c r="G54" s="80">
        <v>66</v>
      </c>
      <c r="H54" s="80">
        <v>766</v>
      </c>
      <c r="I54" s="80">
        <v>607</v>
      </c>
      <c r="J54" s="80">
        <v>3337</v>
      </c>
      <c r="K54" s="803">
        <v>4776</v>
      </c>
      <c r="L54" s="80">
        <v>4344</v>
      </c>
      <c r="M54" s="80">
        <v>186</v>
      </c>
      <c r="N54" s="80">
        <v>5</v>
      </c>
      <c r="O54" s="80">
        <v>0</v>
      </c>
      <c r="P54" s="803">
        <v>4535</v>
      </c>
      <c r="Q54" s="80">
        <v>2</v>
      </c>
      <c r="R54" s="80">
        <v>33</v>
      </c>
      <c r="S54" s="80">
        <v>30</v>
      </c>
      <c r="T54" s="80">
        <v>212</v>
      </c>
      <c r="U54" s="803">
        <v>277</v>
      </c>
      <c r="V54" s="80">
        <v>1</v>
      </c>
      <c r="W54" s="80">
        <v>1</v>
      </c>
      <c r="X54" s="80">
        <v>5</v>
      </c>
      <c r="Y54" s="80">
        <v>441</v>
      </c>
      <c r="Z54" s="575">
        <v>448</v>
      </c>
      <c r="AA54" s="578">
        <v>48712</v>
      </c>
    </row>
    <row r="55" spans="1:28" ht="12.6" customHeight="1">
      <c r="A55" s="571" t="s">
        <v>41</v>
      </c>
      <c r="B55" s="80">
        <v>1153</v>
      </c>
      <c r="C55" s="80">
        <v>18413</v>
      </c>
      <c r="D55" s="80">
        <v>16155</v>
      </c>
      <c r="E55" s="80">
        <v>1471</v>
      </c>
      <c r="F55" s="803">
        <v>37192</v>
      </c>
      <c r="G55" s="80">
        <v>132</v>
      </c>
      <c r="H55" s="80">
        <v>1109</v>
      </c>
      <c r="I55" s="80">
        <v>815</v>
      </c>
      <c r="J55" s="80">
        <v>3721</v>
      </c>
      <c r="K55" s="803">
        <v>5777</v>
      </c>
      <c r="L55" s="80">
        <v>4512</v>
      </c>
      <c r="M55" s="80">
        <v>140</v>
      </c>
      <c r="N55" s="80">
        <v>12</v>
      </c>
      <c r="O55" s="80">
        <v>0</v>
      </c>
      <c r="P55" s="803">
        <v>4664</v>
      </c>
      <c r="Q55" s="80">
        <v>8</v>
      </c>
      <c r="R55" s="80">
        <v>36</v>
      </c>
      <c r="S55" s="80">
        <v>27</v>
      </c>
      <c r="T55" s="80">
        <v>214</v>
      </c>
      <c r="U55" s="803">
        <v>285</v>
      </c>
      <c r="V55" s="80">
        <v>0</v>
      </c>
      <c r="W55" s="80">
        <v>2</v>
      </c>
      <c r="X55" s="80">
        <v>5</v>
      </c>
      <c r="Y55" s="80">
        <v>462</v>
      </c>
      <c r="Z55" s="575">
        <v>469</v>
      </c>
      <c r="AA55" s="578">
        <v>48387</v>
      </c>
    </row>
    <row r="56" spans="1:28" ht="12.6" customHeight="1">
      <c r="A56" s="571" t="s">
        <v>42</v>
      </c>
      <c r="B56" s="80">
        <v>1000</v>
      </c>
      <c r="C56" s="80">
        <v>20344</v>
      </c>
      <c r="D56" s="80">
        <v>24564</v>
      </c>
      <c r="E56" s="80">
        <v>5000</v>
      </c>
      <c r="F56" s="803">
        <v>50908</v>
      </c>
      <c r="G56" s="80">
        <v>144</v>
      </c>
      <c r="H56" s="80">
        <v>1133</v>
      </c>
      <c r="I56" s="80">
        <v>1220</v>
      </c>
      <c r="J56" s="80">
        <v>4826</v>
      </c>
      <c r="K56" s="803">
        <v>7323</v>
      </c>
      <c r="L56" s="80">
        <v>5299</v>
      </c>
      <c r="M56" s="80">
        <v>133</v>
      </c>
      <c r="N56" s="80">
        <v>25</v>
      </c>
      <c r="O56" s="80">
        <v>0</v>
      </c>
      <c r="P56" s="803">
        <v>5457</v>
      </c>
      <c r="Q56" s="80">
        <v>10</v>
      </c>
      <c r="R56" s="80">
        <v>19</v>
      </c>
      <c r="S56" s="80">
        <v>11</v>
      </c>
      <c r="T56" s="80">
        <v>128</v>
      </c>
      <c r="U56" s="803">
        <v>168</v>
      </c>
      <c r="V56" s="80">
        <v>1</v>
      </c>
      <c r="W56" s="80">
        <v>1</v>
      </c>
      <c r="X56" s="80">
        <v>9</v>
      </c>
      <c r="Y56" s="80">
        <v>538</v>
      </c>
      <c r="Z56" s="575">
        <v>549</v>
      </c>
      <c r="AA56" s="578">
        <v>64405</v>
      </c>
    </row>
    <row r="57" spans="1:28" ht="12.6" customHeight="1">
      <c r="A57" s="571">
        <v>2008</v>
      </c>
      <c r="B57" s="80">
        <v>1096</v>
      </c>
      <c r="C57" s="80">
        <v>19955</v>
      </c>
      <c r="D57" s="80">
        <v>24159</v>
      </c>
      <c r="E57" s="80">
        <v>6318</v>
      </c>
      <c r="F57" s="803">
        <v>51528</v>
      </c>
      <c r="G57" s="80">
        <v>189</v>
      </c>
      <c r="H57" s="80">
        <v>1182</v>
      </c>
      <c r="I57" s="80">
        <v>1520</v>
      </c>
      <c r="J57" s="80">
        <v>6005</v>
      </c>
      <c r="K57" s="803">
        <v>8896</v>
      </c>
      <c r="L57" s="80">
        <v>5959</v>
      </c>
      <c r="M57" s="80">
        <v>199</v>
      </c>
      <c r="N57" s="80">
        <v>32</v>
      </c>
      <c r="O57" s="80">
        <v>0</v>
      </c>
      <c r="P57" s="803">
        <v>6190</v>
      </c>
      <c r="Q57" s="80">
        <v>9</v>
      </c>
      <c r="R57" s="80">
        <v>48</v>
      </c>
      <c r="S57" s="80">
        <v>41</v>
      </c>
      <c r="T57" s="80">
        <v>378</v>
      </c>
      <c r="U57" s="803">
        <v>476</v>
      </c>
      <c r="V57" s="80">
        <v>0</v>
      </c>
      <c r="W57" s="80">
        <v>4</v>
      </c>
      <c r="X57" s="80">
        <v>6</v>
      </c>
      <c r="Y57" s="80">
        <v>622</v>
      </c>
      <c r="Z57" s="575">
        <v>632</v>
      </c>
      <c r="AA57" s="578">
        <v>67722</v>
      </c>
    </row>
    <row r="58" spans="1:28" ht="12" customHeight="1">
      <c r="A58" s="571">
        <v>2009</v>
      </c>
      <c r="B58" s="80">
        <v>995</v>
      </c>
      <c r="C58" s="80">
        <v>13726</v>
      </c>
      <c r="D58" s="80">
        <v>18073</v>
      </c>
      <c r="E58" s="80">
        <v>4702</v>
      </c>
      <c r="F58" s="803">
        <v>37496</v>
      </c>
      <c r="G58" s="80">
        <v>52</v>
      </c>
      <c r="H58" s="80">
        <v>823</v>
      </c>
      <c r="I58" s="80">
        <v>830</v>
      </c>
      <c r="J58" s="80">
        <v>5427</v>
      </c>
      <c r="K58" s="803">
        <v>7132</v>
      </c>
      <c r="L58" s="80">
        <v>4613</v>
      </c>
      <c r="M58" s="80">
        <v>185</v>
      </c>
      <c r="N58" s="80">
        <v>23</v>
      </c>
      <c r="O58" s="80">
        <v>0</v>
      </c>
      <c r="P58" s="803">
        <v>4821</v>
      </c>
      <c r="Q58" s="80">
        <v>12</v>
      </c>
      <c r="R58" s="80">
        <v>33</v>
      </c>
      <c r="S58" s="80">
        <v>20</v>
      </c>
      <c r="T58" s="80">
        <v>295</v>
      </c>
      <c r="U58" s="803">
        <v>360</v>
      </c>
      <c r="V58" s="80">
        <v>2</v>
      </c>
      <c r="W58" s="80">
        <v>13</v>
      </c>
      <c r="X58" s="80">
        <v>9</v>
      </c>
      <c r="Y58" s="80">
        <v>458</v>
      </c>
      <c r="Z58" s="575">
        <v>482</v>
      </c>
      <c r="AA58" s="578">
        <f t="shared" ref="AA58:AA64" si="0">Z58+U58+P58+K58+F58</f>
        <v>50291</v>
      </c>
    </row>
    <row r="59" spans="1:28" ht="12" customHeight="1">
      <c r="A59" s="571">
        <v>2010</v>
      </c>
      <c r="B59" s="80">
        <v>1214</v>
      </c>
      <c r="C59" s="80">
        <v>9380</v>
      </c>
      <c r="D59" s="80">
        <v>18612</v>
      </c>
      <c r="E59" s="80">
        <v>3474</v>
      </c>
      <c r="F59" s="803">
        <v>32680</v>
      </c>
      <c r="G59" s="80">
        <v>64</v>
      </c>
      <c r="H59" s="80">
        <v>872</v>
      </c>
      <c r="I59" s="80">
        <v>1017</v>
      </c>
      <c r="J59" s="80">
        <v>5087</v>
      </c>
      <c r="K59" s="803">
        <v>7040</v>
      </c>
      <c r="L59" s="80">
        <v>3363</v>
      </c>
      <c r="M59" s="80">
        <v>124</v>
      </c>
      <c r="N59" s="80">
        <v>30</v>
      </c>
      <c r="O59" s="80">
        <v>0</v>
      </c>
      <c r="P59" s="803">
        <v>3517</v>
      </c>
      <c r="Q59" s="80">
        <v>15</v>
      </c>
      <c r="R59" s="80">
        <v>74</v>
      </c>
      <c r="S59" s="80">
        <v>49</v>
      </c>
      <c r="T59" s="80">
        <v>259</v>
      </c>
      <c r="U59" s="803">
        <v>397</v>
      </c>
      <c r="V59" s="80">
        <v>2</v>
      </c>
      <c r="W59" s="80">
        <v>4</v>
      </c>
      <c r="X59" s="80">
        <v>9</v>
      </c>
      <c r="Y59" s="80">
        <v>376</v>
      </c>
      <c r="Z59" s="575">
        <v>391</v>
      </c>
      <c r="AA59" s="578">
        <f t="shared" si="0"/>
        <v>44025</v>
      </c>
    </row>
    <row r="60" spans="1:28" s="81" customFormat="1" ht="12" customHeight="1">
      <c r="A60" s="571">
        <v>2011</v>
      </c>
      <c r="B60" s="80">
        <v>1245</v>
      </c>
      <c r="C60" s="80">
        <v>8207</v>
      </c>
      <c r="D60" s="80">
        <v>15751</v>
      </c>
      <c r="E60" s="80">
        <v>2726</v>
      </c>
      <c r="F60" s="803">
        <v>27929</v>
      </c>
      <c r="G60" s="80">
        <v>56</v>
      </c>
      <c r="H60" s="80">
        <v>653</v>
      </c>
      <c r="I60" s="80">
        <v>616</v>
      </c>
      <c r="J60" s="80">
        <v>3426</v>
      </c>
      <c r="K60" s="803">
        <v>4751</v>
      </c>
      <c r="L60" s="80">
        <v>2843</v>
      </c>
      <c r="M60" s="80">
        <v>109</v>
      </c>
      <c r="N60" s="80">
        <v>22</v>
      </c>
      <c r="O60" s="80">
        <v>0</v>
      </c>
      <c r="P60" s="803">
        <v>2974</v>
      </c>
      <c r="Q60" s="80">
        <v>9</v>
      </c>
      <c r="R60" s="80">
        <v>31</v>
      </c>
      <c r="S60" s="80">
        <v>39</v>
      </c>
      <c r="T60" s="80">
        <v>229</v>
      </c>
      <c r="U60" s="803">
        <v>308</v>
      </c>
      <c r="V60" s="80">
        <v>1</v>
      </c>
      <c r="W60" s="80">
        <v>3</v>
      </c>
      <c r="X60" s="80">
        <v>4</v>
      </c>
      <c r="Y60" s="80">
        <v>294</v>
      </c>
      <c r="Z60" s="575">
        <v>302</v>
      </c>
      <c r="AA60" s="578">
        <f t="shared" si="0"/>
        <v>36264</v>
      </c>
      <c r="AB60" s="78"/>
    </row>
    <row r="61" spans="1:28" s="81" customFormat="1" ht="12.6" customHeight="1">
      <c r="A61" s="571">
        <v>2012</v>
      </c>
      <c r="B61" s="80">
        <v>1034</v>
      </c>
      <c r="C61" s="80">
        <v>6776</v>
      </c>
      <c r="D61" s="80">
        <v>10763</v>
      </c>
      <c r="E61" s="80">
        <v>1983</v>
      </c>
      <c r="F61" s="803">
        <f t="shared" ref="F61:F65" si="1">SUM(B61:E61)</f>
        <v>20556</v>
      </c>
      <c r="G61" s="80">
        <v>59</v>
      </c>
      <c r="H61" s="80">
        <v>527</v>
      </c>
      <c r="I61" s="80">
        <v>362</v>
      </c>
      <c r="J61" s="80">
        <v>1688</v>
      </c>
      <c r="K61" s="803">
        <f t="shared" ref="K61:K65" si="2">SUM(G61:J61)</f>
        <v>2636</v>
      </c>
      <c r="L61" s="80">
        <v>2221</v>
      </c>
      <c r="M61" s="80">
        <v>87</v>
      </c>
      <c r="N61" s="80">
        <v>30</v>
      </c>
      <c r="O61" s="80">
        <v>0</v>
      </c>
      <c r="P61" s="803">
        <f t="shared" ref="P61:P65" si="3">SUM(L61:O61)</f>
        <v>2338</v>
      </c>
      <c r="Q61" s="80">
        <v>5</v>
      </c>
      <c r="R61" s="80">
        <v>9</v>
      </c>
      <c r="S61" s="80">
        <v>14</v>
      </c>
      <c r="T61" s="80">
        <v>121</v>
      </c>
      <c r="U61" s="803">
        <f t="shared" ref="U61:U65" si="4">SUM(Q61:T61)</f>
        <v>149</v>
      </c>
      <c r="V61" s="80">
        <v>0</v>
      </c>
      <c r="W61" s="80">
        <v>0</v>
      </c>
      <c r="X61" s="80">
        <v>7</v>
      </c>
      <c r="Y61" s="80">
        <v>143</v>
      </c>
      <c r="Z61" s="575">
        <f t="shared" ref="Z61:Z65" si="5">SUM(V61:Y61)</f>
        <v>150</v>
      </c>
      <c r="AA61" s="578">
        <f t="shared" si="0"/>
        <v>25829</v>
      </c>
      <c r="AB61" s="78"/>
    </row>
    <row r="62" spans="1:28" s="81" customFormat="1" ht="12.6" customHeight="1">
      <c r="A62" s="571">
        <v>2013</v>
      </c>
      <c r="B62" s="80">
        <v>883</v>
      </c>
      <c r="C62" s="80">
        <v>5165</v>
      </c>
      <c r="D62" s="80">
        <v>6976</v>
      </c>
      <c r="E62" s="80">
        <v>1747</v>
      </c>
      <c r="F62" s="803">
        <f t="shared" si="1"/>
        <v>14771</v>
      </c>
      <c r="G62" s="80">
        <v>25</v>
      </c>
      <c r="H62" s="80">
        <v>223</v>
      </c>
      <c r="I62" s="80">
        <v>264</v>
      </c>
      <c r="J62" s="80">
        <v>1198</v>
      </c>
      <c r="K62" s="803">
        <f t="shared" si="2"/>
        <v>1710</v>
      </c>
      <c r="L62" s="80">
        <v>1810</v>
      </c>
      <c r="M62" s="80">
        <v>53</v>
      </c>
      <c r="N62" s="80">
        <v>19</v>
      </c>
      <c r="O62" s="80">
        <v>0</v>
      </c>
      <c r="P62" s="803">
        <f t="shared" si="3"/>
        <v>1882</v>
      </c>
      <c r="Q62" s="80">
        <v>10</v>
      </c>
      <c r="R62" s="80">
        <v>65</v>
      </c>
      <c r="S62" s="80">
        <v>22</v>
      </c>
      <c r="T62" s="80">
        <v>54</v>
      </c>
      <c r="U62" s="803">
        <f t="shared" si="4"/>
        <v>151</v>
      </c>
      <c r="V62" s="80">
        <v>0</v>
      </c>
      <c r="W62" s="80">
        <v>0</v>
      </c>
      <c r="X62" s="80">
        <v>2</v>
      </c>
      <c r="Y62" s="80">
        <v>51</v>
      </c>
      <c r="Z62" s="575">
        <f t="shared" si="5"/>
        <v>53</v>
      </c>
      <c r="AA62" s="578">
        <f t="shared" si="0"/>
        <v>18567</v>
      </c>
      <c r="AB62" s="78"/>
    </row>
    <row r="63" spans="1:28" s="81" customFormat="1" ht="12.6" customHeight="1">
      <c r="A63" s="571">
        <v>2014</v>
      </c>
      <c r="B63" s="80">
        <v>1044</v>
      </c>
      <c r="C63" s="80">
        <v>7169</v>
      </c>
      <c r="D63" s="80">
        <v>7426</v>
      </c>
      <c r="E63" s="80">
        <v>2294</v>
      </c>
      <c r="F63" s="803">
        <f t="shared" si="1"/>
        <v>17933</v>
      </c>
      <c r="G63" s="80">
        <v>40</v>
      </c>
      <c r="H63" s="80">
        <v>241</v>
      </c>
      <c r="I63" s="80">
        <v>427</v>
      </c>
      <c r="J63" s="80">
        <v>1226</v>
      </c>
      <c r="K63" s="803">
        <f t="shared" si="2"/>
        <v>1934</v>
      </c>
      <c r="L63" s="80">
        <v>2015</v>
      </c>
      <c r="M63" s="80">
        <v>61</v>
      </c>
      <c r="N63" s="80">
        <v>22</v>
      </c>
      <c r="O63" s="80">
        <v>0</v>
      </c>
      <c r="P63" s="803">
        <f t="shared" si="3"/>
        <v>2098</v>
      </c>
      <c r="Q63" s="80">
        <v>3</v>
      </c>
      <c r="R63" s="80">
        <v>14</v>
      </c>
      <c r="S63" s="80">
        <v>12</v>
      </c>
      <c r="T63" s="80">
        <v>150</v>
      </c>
      <c r="U63" s="803">
        <f t="shared" si="4"/>
        <v>179</v>
      </c>
      <c r="V63" s="80">
        <v>0</v>
      </c>
      <c r="W63" s="80">
        <v>0</v>
      </c>
      <c r="X63" s="80">
        <v>5</v>
      </c>
      <c r="Y63" s="80">
        <v>54</v>
      </c>
      <c r="Z63" s="575">
        <f t="shared" si="5"/>
        <v>59</v>
      </c>
      <c r="AA63" s="578">
        <f t="shared" si="0"/>
        <v>22203</v>
      </c>
    </row>
    <row r="64" spans="1:28" s="81" customFormat="1" ht="12.6" customHeight="1">
      <c r="A64" s="571">
        <v>2015</v>
      </c>
      <c r="B64" s="80">
        <v>1080</v>
      </c>
      <c r="C64" s="80">
        <v>9436</v>
      </c>
      <c r="D64" s="80">
        <v>8694</v>
      </c>
      <c r="E64" s="80">
        <v>2252</v>
      </c>
      <c r="F64" s="803">
        <f t="shared" si="1"/>
        <v>21462</v>
      </c>
      <c r="G64" s="80">
        <v>27</v>
      </c>
      <c r="H64" s="80">
        <v>246</v>
      </c>
      <c r="I64" s="80">
        <v>656</v>
      </c>
      <c r="J64" s="80">
        <v>1309</v>
      </c>
      <c r="K64" s="803">
        <f t="shared" si="2"/>
        <v>2238</v>
      </c>
      <c r="L64" s="80">
        <v>1735</v>
      </c>
      <c r="M64" s="80">
        <v>66</v>
      </c>
      <c r="N64" s="80">
        <v>26</v>
      </c>
      <c r="O64" s="80">
        <v>0</v>
      </c>
      <c r="P64" s="803">
        <f t="shared" si="3"/>
        <v>1827</v>
      </c>
      <c r="Q64" s="80">
        <v>0</v>
      </c>
      <c r="R64" s="80">
        <v>8</v>
      </c>
      <c r="S64" s="80">
        <v>9</v>
      </c>
      <c r="T64" s="80">
        <v>127</v>
      </c>
      <c r="U64" s="803">
        <f t="shared" si="4"/>
        <v>144</v>
      </c>
      <c r="V64" s="80">
        <v>0</v>
      </c>
      <c r="W64" s="80">
        <v>0</v>
      </c>
      <c r="X64" s="80">
        <v>1</v>
      </c>
      <c r="Y64" s="80">
        <v>63</v>
      </c>
      <c r="Z64" s="575">
        <f t="shared" si="5"/>
        <v>64</v>
      </c>
      <c r="AA64" s="578">
        <f t="shared" si="0"/>
        <v>25735</v>
      </c>
    </row>
    <row r="65" spans="1:27" s="81" customFormat="1" ht="12.6" customHeight="1">
      <c r="A65" s="571">
        <v>2016</v>
      </c>
      <c r="B65" s="80">
        <v>1573</v>
      </c>
      <c r="C65" s="80">
        <v>11044</v>
      </c>
      <c r="D65" s="80">
        <v>11613</v>
      </c>
      <c r="E65" s="80">
        <v>3726</v>
      </c>
      <c r="F65" s="803">
        <f t="shared" si="1"/>
        <v>27956</v>
      </c>
      <c r="G65" s="80">
        <v>28</v>
      </c>
      <c r="H65" s="80">
        <v>266</v>
      </c>
      <c r="I65" s="80">
        <v>1010</v>
      </c>
      <c r="J65" s="80">
        <v>1901</v>
      </c>
      <c r="K65" s="803">
        <f t="shared" si="2"/>
        <v>3205</v>
      </c>
      <c r="L65" s="80">
        <v>2368</v>
      </c>
      <c r="M65" s="80">
        <v>95</v>
      </c>
      <c r="N65" s="80">
        <v>31</v>
      </c>
      <c r="O65" s="80">
        <v>1</v>
      </c>
      <c r="P65" s="803">
        <f t="shared" si="3"/>
        <v>2495</v>
      </c>
      <c r="Q65" s="80">
        <v>8</v>
      </c>
      <c r="R65" s="80">
        <v>10</v>
      </c>
      <c r="S65" s="80">
        <v>5</v>
      </c>
      <c r="T65" s="80">
        <v>46</v>
      </c>
      <c r="U65" s="803">
        <f t="shared" si="4"/>
        <v>69</v>
      </c>
      <c r="V65" s="80">
        <v>0</v>
      </c>
      <c r="W65" s="80">
        <v>0</v>
      </c>
      <c r="X65" s="80">
        <v>0</v>
      </c>
      <c r="Y65" s="80">
        <v>80</v>
      </c>
      <c r="Z65" s="575">
        <f t="shared" si="5"/>
        <v>80</v>
      </c>
      <c r="AA65" s="578">
        <f>Z65+U65+P65+K65+F65</f>
        <v>33805</v>
      </c>
    </row>
    <row r="66" spans="1:27" s="81" customFormat="1" ht="12.6" customHeight="1">
      <c r="A66" s="571">
        <v>2017</v>
      </c>
      <c r="B66" s="80">
        <v>1969</v>
      </c>
      <c r="C66" s="80">
        <v>12469</v>
      </c>
      <c r="D66" s="80">
        <v>15659</v>
      </c>
      <c r="E66" s="80">
        <v>5970</v>
      </c>
      <c r="F66" s="803">
        <f t="shared" ref="F66:F67" si="6">SUM(B66:E66)</f>
        <v>36067</v>
      </c>
      <c r="G66" s="80">
        <v>29</v>
      </c>
      <c r="H66" s="80">
        <v>332</v>
      </c>
      <c r="I66" s="80">
        <v>1877</v>
      </c>
      <c r="J66" s="80">
        <v>2358</v>
      </c>
      <c r="K66" s="803">
        <f t="shared" ref="K66:K67" si="7">SUM(G66:J66)</f>
        <v>4596</v>
      </c>
      <c r="L66" s="80">
        <v>2540</v>
      </c>
      <c r="M66" s="80">
        <v>105</v>
      </c>
      <c r="N66" s="80">
        <v>44</v>
      </c>
      <c r="O66" s="80">
        <v>0</v>
      </c>
      <c r="P66" s="803">
        <f t="shared" ref="P66:P67" si="8">SUM(L66:O66)</f>
        <v>2689</v>
      </c>
      <c r="Q66" s="80">
        <v>8</v>
      </c>
      <c r="R66" s="80">
        <v>11</v>
      </c>
      <c r="S66" s="80">
        <v>11</v>
      </c>
      <c r="T66" s="80">
        <v>102</v>
      </c>
      <c r="U66" s="803">
        <f t="shared" ref="U66:U67" si="9">SUM(Q66:T66)</f>
        <v>132</v>
      </c>
      <c r="V66" s="80">
        <v>0</v>
      </c>
      <c r="W66" s="80">
        <v>3</v>
      </c>
      <c r="X66" s="80">
        <v>2</v>
      </c>
      <c r="Y66" s="80">
        <v>151</v>
      </c>
      <c r="Z66" s="575">
        <f t="shared" ref="Z66:Z67" si="10">SUM(V66:Y66)</f>
        <v>156</v>
      </c>
      <c r="AA66" s="578">
        <f>Z66+U66+P66+K66+F66</f>
        <v>43640</v>
      </c>
    </row>
    <row r="67" spans="1:27" ht="12.6" customHeight="1">
      <c r="A67" s="572">
        <v>2018</v>
      </c>
      <c r="B67" s="570">
        <v>2531</v>
      </c>
      <c r="C67" s="570">
        <v>13125</v>
      </c>
      <c r="D67" s="570">
        <v>17857</v>
      </c>
      <c r="E67" s="570">
        <v>7170</v>
      </c>
      <c r="F67" s="804">
        <f t="shared" si="6"/>
        <v>40683</v>
      </c>
      <c r="G67" s="570">
        <v>26</v>
      </c>
      <c r="H67" s="570">
        <v>367</v>
      </c>
      <c r="I67" s="570">
        <v>2011</v>
      </c>
      <c r="J67" s="570">
        <v>3082</v>
      </c>
      <c r="K67" s="804">
        <f t="shared" si="7"/>
        <v>5486</v>
      </c>
      <c r="L67" s="570">
        <v>2651</v>
      </c>
      <c r="M67" s="570">
        <v>151</v>
      </c>
      <c r="N67" s="570">
        <v>47</v>
      </c>
      <c r="O67" s="570">
        <v>0</v>
      </c>
      <c r="P67" s="804">
        <f t="shared" si="8"/>
        <v>2849</v>
      </c>
      <c r="Q67" s="570">
        <v>13</v>
      </c>
      <c r="R67" s="570">
        <v>12</v>
      </c>
      <c r="S67" s="570">
        <v>14</v>
      </c>
      <c r="T67" s="570">
        <v>136</v>
      </c>
      <c r="U67" s="804">
        <f t="shared" si="9"/>
        <v>175</v>
      </c>
      <c r="V67" s="570">
        <v>0</v>
      </c>
      <c r="W67" s="570">
        <v>1</v>
      </c>
      <c r="X67" s="570">
        <v>1</v>
      </c>
      <c r="Y67" s="570">
        <v>255</v>
      </c>
      <c r="Z67" s="577">
        <f t="shared" si="10"/>
        <v>257</v>
      </c>
      <c r="AA67" s="579">
        <f>Z67+U67+P67+K67+F67</f>
        <v>49450</v>
      </c>
    </row>
    <row r="68" spans="1:27">
      <c r="A68" s="81"/>
      <c r="Q68" s="81"/>
      <c r="R68" s="81"/>
      <c r="S68" s="81"/>
      <c r="T68" s="81"/>
      <c r="V68" s="81"/>
      <c r="W68" s="81"/>
      <c r="X68" s="81"/>
      <c r="Y68" s="81"/>
      <c r="AA68" s="83"/>
    </row>
    <row r="69" spans="1:27" s="281" customFormat="1" ht="12.75">
      <c r="A69" s="278" t="s">
        <v>1372</v>
      </c>
      <c r="B69" s="279"/>
      <c r="C69" s="279"/>
      <c r="D69" s="279"/>
      <c r="E69" s="279"/>
      <c r="F69" s="279"/>
      <c r="G69" s="279"/>
      <c r="H69" s="280"/>
    </row>
    <row r="70" spans="1:27">
      <c r="B70" s="823"/>
      <c r="C70" s="823"/>
      <c r="D70" s="823"/>
      <c r="E70" s="823"/>
      <c r="F70" s="823"/>
      <c r="G70" s="823"/>
      <c r="H70" s="823"/>
      <c r="I70" s="823"/>
      <c r="J70" s="823"/>
      <c r="K70" s="823"/>
      <c r="L70" s="823"/>
      <c r="M70" s="823"/>
      <c r="N70" s="823"/>
      <c r="O70" s="823"/>
      <c r="P70" s="823"/>
      <c r="Q70" s="823"/>
      <c r="R70" s="823"/>
      <c r="S70" s="823"/>
      <c r="T70" s="823"/>
      <c r="U70" s="823"/>
      <c r="V70" s="823"/>
      <c r="W70" s="823"/>
      <c r="X70" s="823"/>
      <c r="Y70" s="823"/>
      <c r="Z70" s="823"/>
      <c r="AA70" s="823"/>
    </row>
    <row r="71" spans="1:27">
      <c r="B71" s="823"/>
      <c r="C71" s="823"/>
      <c r="D71" s="823"/>
      <c r="E71" s="823"/>
      <c r="F71" s="823"/>
      <c r="G71" s="823"/>
      <c r="H71" s="823"/>
      <c r="I71" s="823"/>
      <c r="J71" s="823"/>
      <c r="K71" s="823"/>
      <c r="L71" s="823"/>
      <c r="M71" s="823"/>
      <c r="N71" s="823"/>
      <c r="O71" s="823"/>
      <c r="P71" s="823"/>
      <c r="Q71" s="823"/>
      <c r="R71" s="823"/>
      <c r="S71" s="823"/>
      <c r="T71" s="823"/>
      <c r="U71" s="823"/>
      <c r="V71" s="823"/>
      <c r="W71" s="823"/>
      <c r="X71" s="823"/>
      <c r="Y71" s="823"/>
      <c r="Z71" s="823"/>
      <c r="AA71" s="823"/>
    </row>
    <row r="72" spans="1:27">
      <c r="B72" s="823"/>
      <c r="C72" s="823"/>
      <c r="D72" s="823"/>
      <c r="E72" s="823"/>
      <c r="F72" s="823"/>
      <c r="G72" s="823"/>
      <c r="H72" s="823"/>
      <c r="I72" s="823"/>
      <c r="J72" s="823"/>
      <c r="K72" s="823"/>
      <c r="L72" s="823"/>
      <c r="M72" s="823"/>
      <c r="N72" s="823"/>
      <c r="O72" s="823"/>
      <c r="P72" s="823"/>
      <c r="Q72" s="823"/>
      <c r="R72" s="823"/>
      <c r="S72" s="823"/>
      <c r="T72" s="823"/>
      <c r="U72" s="823"/>
      <c r="V72" s="823"/>
      <c r="W72" s="823"/>
      <c r="X72" s="823"/>
      <c r="Y72" s="823"/>
      <c r="Z72" s="823"/>
      <c r="AA72" s="823"/>
    </row>
  </sheetData>
  <mergeCells count="13">
    <mergeCell ref="AA6:AA9"/>
    <mergeCell ref="B7:F7"/>
    <mergeCell ref="G7:K7"/>
    <mergeCell ref="L7:P7"/>
    <mergeCell ref="Q7:U7"/>
    <mergeCell ref="V7:Z7"/>
    <mergeCell ref="B6:Z6"/>
    <mergeCell ref="Z8:Z9"/>
    <mergeCell ref="A6:A9"/>
    <mergeCell ref="F8:F9"/>
    <mergeCell ref="K8:K9"/>
    <mergeCell ref="P8:P9"/>
    <mergeCell ref="U8:U9"/>
  </mergeCells>
  <phoneticPr fontId="0" type="noConversion"/>
  <printOptions verticalCentered="1"/>
  <pageMargins left="0.19685039370078741" right="0.19685039370078741" top="0.78740157480314965" bottom="0.78740157480314965" header="0.51181102362204722" footer="0.51181102362204722"/>
  <pageSetup paperSize="9" scale="61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H152"/>
  <sheetViews>
    <sheetView workbookViewId="0"/>
  </sheetViews>
  <sheetFormatPr defaultRowHeight="12"/>
  <cols>
    <col min="1" max="1" width="16.42578125" style="85" customWidth="1"/>
    <col min="2" max="3" width="13.5703125" style="85" customWidth="1"/>
    <col min="4" max="16384" width="9.140625" style="85"/>
  </cols>
  <sheetData>
    <row r="1" spans="1:8">
      <c r="C1" s="63" t="s">
        <v>98</v>
      </c>
    </row>
    <row r="2" spans="1:8">
      <c r="C2" s="59" t="s">
        <v>38</v>
      </c>
    </row>
    <row r="3" spans="1:8" ht="13.5" customHeight="1"/>
    <row r="4" spans="1:8" s="86" customFormat="1" ht="13.5" customHeight="1">
      <c r="A4" s="855" t="s">
        <v>659</v>
      </c>
      <c r="B4" s="856"/>
      <c r="C4" s="856"/>
      <c r="D4" s="856"/>
      <c r="E4" s="856"/>
      <c r="F4" s="856"/>
      <c r="G4" s="856"/>
    </row>
    <row r="5" spans="1:8" s="60" customFormat="1" ht="8.25" customHeight="1">
      <c r="A5" s="87"/>
    </row>
    <row r="6" spans="1:8" s="64" customFormat="1" ht="22.5" customHeight="1">
      <c r="A6" s="467" t="s">
        <v>145</v>
      </c>
      <c r="B6" s="465" t="s">
        <v>542</v>
      </c>
      <c r="C6" s="227" t="s">
        <v>430</v>
      </c>
    </row>
    <row r="7" spans="1:8" s="64" customFormat="1" ht="18" customHeight="1">
      <c r="A7" s="1643">
        <v>2003</v>
      </c>
      <c r="B7" s="1644"/>
      <c r="C7" s="1645"/>
    </row>
    <row r="8" spans="1:8" s="60" customFormat="1" ht="16.5" customHeight="1">
      <c r="A8" s="235" t="s">
        <v>146</v>
      </c>
      <c r="B8" s="238">
        <v>11643</v>
      </c>
      <c r="C8" s="239">
        <v>14477.8</v>
      </c>
    </row>
    <row r="9" spans="1:8" s="60" customFormat="1" ht="11.25" customHeight="1">
      <c r="A9" s="236" t="s">
        <v>159</v>
      </c>
      <c r="B9" s="240">
        <v>274</v>
      </c>
      <c r="C9" s="241">
        <v>332.3</v>
      </c>
    </row>
    <row r="10" spans="1:8" s="60" customFormat="1" ht="11.25" customHeight="1">
      <c r="A10" s="236" t="s">
        <v>147</v>
      </c>
      <c r="B10" s="240">
        <v>140</v>
      </c>
      <c r="C10" s="241">
        <v>333.2</v>
      </c>
    </row>
    <row r="11" spans="1:8" s="60" customFormat="1" ht="11.25" customHeight="1">
      <c r="A11" s="236" t="s">
        <v>148</v>
      </c>
      <c r="B11" s="240">
        <v>557</v>
      </c>
      <c r="C11" s="241">
        <v>1327</v>
      </c>
      <c r="E11" s="88"/>
      <c r="H11" s="88"/>
    </row>
    <row r="12" spans="1:8" s="60" customFormat="1" ht="11.25" customHeight="1">
      <c r="A12" s="236" t="s">
        <v>149</v>
      </c>
      <c r="B12" s="240">
        <v>5993</v>
      </c>
      <c r="C12" s="241">
        <v>1536.1</v>
      </c>
      <c r="E12" s="88"/>
      <c r="H12" s="88"/>
    </row>
    <row r="13" spans="1:8" s="60" customFormat="1" ht="11.25" customHeight="1">
      <c r="A13" s="236" t="s">
        <v>150</v>
      </c>
      <c r="B13" s="240">
        <v>1304</v>
      </c>
      <c r="C13" s="241">
        <v>1632.6</v>
      </c>
      <c r="E13" s="88"/>
      <c r="H13" s="88"/>
    </row>
    <row r="14" spans="1:8" s="60" customFormat="1" ht="11.25" customHeight="1">
      <c r="A14" s="236" t="s">
        <v>151</v>
      </c>
      <c r="B14" s="240">
        <v>2506</v>
      </c>
      <c r="C14" s="241">
        <v>7237.2</v>
      </c>
      <c r="E14" s="88"/>
      <c r="H14" s="88"/>
    </row>
    <row r="15" spans="1:8" s="60" customFormat="1" ht="11.25" customHeight="1">
      <c r="A15" s="236" t="s">
        <v>152</v>
      </c>
      <c r="B15" s="240">
        <v>321</v>
      </c>
      <c r="C15" s="241">
        <v>513</v>
      </c>
      <c r="E15" s="88"/>
      <c r="H15" s="88"/>
    </row>
    <row r="16" spans="1:8" s="60" customFormat="1" ht="11.25" customHeight="1">
      <c r="A16" s="236" t="s">
        <v>153</v>
      </c>
      <c r="B16" s="240">
        <v>341</v>
      </c>
      <c r="C16" s="241">
        <v>1145.5999999999999</v>
      </c>
      <c r="E16" s="88"/>
      <c r="H16" s="88"/>
    </row>
    <row r="17" spans="1:8" s="60" customFormat="1" ht="11.25" customHeight="1">
      <c r="A17" s="236" t="s">
        <v>154</v>
      </c>
      <c r="B17" s="240">
        <v>207</v>
      </c>
      <c r="C17" s="241">
        <v>420.8</v>
      </c>
      <c r="E17" s="88"/>
      <c r="H17" s="88"/>
    </row>
    <row r="18" spans="1:8" s="64" customFormat="1" ht="18" customHeight="1">
      <c r="A18" s="1643">
        <v>2004</v>
      </c>
      <c r="B18" s="1644"/>
      <c r="C18" s="1645"/>
    </row>
    <row r="19" spans="1:8" s="60" customFormat="1" ht="16.5" customHeight="1">
      <c r="A19" s="237" t="s">
        <v>146</v>
      </c>
      <c r="B19" s="238">
        <v>7634</v>
      </c>
      <c r="C19" s="239">
        <v>7936.6</v>
      </c>
    </row>
    <row r="20" spans="1:8" s="60" customFormat="1" ht="11.25" customHeight="1">
      <c r="A20" s="236" t="s">
        <v>148</v>
      </c>
      <c r="B20" s="240">
        <v>263</v>
      </c>
      <c r="C20" s="241">
        <v>565.6</v>
      </c>
      <c r="E20" s="88"/>
      <c r="H20" s="88"/>
    </row>
    <row r="21" spans="1:8" s="60" customFormat="1" ht="11.25" customHeight="1">
      <c r="A21" s="236" t="s">
        <v>149</v>
      </c>
      <c r="B21" s="240">
        <v>4583</v>
      </c>
      <c r="C21" s="241">
        <v>1220.5999999999999</v>
      </c>
      <c r="E21" s="88"/>
      <c r="H21" s="88"/>
    </row>
    <row r="22" spans="1:8" s="60" customFormat="1" ht="11.25" customHeight="1">
      <c r="A22" s="236" t="s">
        <v>150</v>
      </c>
      <c r="B22" s="240">
        <v>755</v>
      </c>
      <c r="C22" s="241">
        <v>830.5</v>
      </c>
      <c r="E22" s="88"/>
      <c r="H22" s="88"/>
    </row>
    <row r="23" spans="1:8" s="60" customFormat="1" ht="11.25" customHeight="1">
      <c r="A23" s="236" t="s">
        <v>151</v>
      </c>
      <c r="B23" s="240">
        <v>1269</v>
      </c>
      <c r="C23" s="241">
        <v>3618.5</v>
      </c>
      <c r="E23" s="88"/>
      <c r="H23" s="88"/>
    </row>
    <row r="24" spans="1:8" s="60" customFormat="1" ht="11.25" customHeight="1">
      <c r="A24" s="236" t="s">
        <v>152</v>
      </c>
      <c r="B24" s="240">
        <v>168</v>
      </c>
      <c r="C24" s="241">
        <v>268.5</v>
      </c>
      <c r="E24" s="88"/>
      <c r="H24" s="88"/>
    </row>
    <row r="25" spans="1:8" s="60" customFormat="1" ht="11.25" customHeight="1">
      <c r="A25" s="236" t="s">
        <v>153</v>
      </c>
      <c r="B25" s="240">
        <v>357</v>
      </c>
      <c r="C25" s="241">
        <v>1124.4000000000001</v>
      </c>
      <c r="E25" s="88"/>
      <c r="H25" s="88"/>
    </row>
    <row r="26" spans="1:8" s="60" customFormat="1" ht="11.25" customHeight="1">
      <c r="A26" s="236" t="s">
        <v>154</v>
      </c>
      <c r="B26" s="240">
        <v>239</v>
      </c>
      <c r="C26" s="241">
        <v>308.5</v>
      </c>
      <c r="E26" s="88"/>
      <c r="H26" s="88"/>
    </row>
    <row r="27" spans="1:8" s="64" customFormat="1" ht="18" customHeight="1">
      <c r="A27" s="1643">
        <v>2005</v>
      </c>
      <c r="B27" s="1644"/>
      <c r="C27" s="1645"/>
    </row>
    <row r="28" spans="1:8" s="60" customFormat="1" ht="16.5" customHeight="1">
      <c r="A28" s="237" t="s">
        <v>146</v>
      </c>
      <c r="B28" s="238">
        <f>SUM(B29:B35)</f>
        <v>11877</v>
      </c>
      <c r="C28" s="239">
        <f>SUM(C29:C35)</f>
        <v>10870.1</v>
      </c>
    </row>
    <row r="29" spans="1:8" s="60" customFormat="1" ht="11.25" customHeight="1">
      <c r="A29" s="236" t="s">
        <v>148</v>
      </c>
      <c r="B29" s="240">
        <v>153</v>
      </c>
      <c r="C29" s="241">
        <v>348</v>
      </c>
      <c r="E29" s="88"/>
      <c r="H29" s="88"/>
    </row>
    <row r="30" spans="1:8" s="60" customFormat="1" ht="11.25" customHeight="1">
      <c r="A30" s="236" t="s">
        <v>149</v>
      </c>
      <c r="B30" s="240">
        <v>8222</v>
      </c>
      <c r="C30" s="241">
        <v>2489.4</v>
      </c>
      <c r="E30" s="88"/>
      <c r="H30" s="88"/>
    </row>
    <row r="31" spans="1:8" s="60" customFormat="1" ht="11.25" customHeight="1">
      <c r="A31" s="236" t="s">
        <v>150</v>
      </c>
      <c r="B31" s="240">
        <v>1024</v>
      </c>
      <c r="C31" s="241">
        <v>881.7</v>
      </c>
      <c r="E31" s="88"/>
      <c r="H31" s="88"/>
    </row>
    <row r="32" spans="1:8" s="60" customFormat="1" ht="11.25" customHeight="1">
      <c r="A32" s="236" t="s">
        <v>151</v>
      </c>
      <c r="B32" s="240">
        <v>1413</v>
      </c>
      <c r="C32" s="241">
        <v>4229.1000000000004</v>
      </c>
      <c r="E32" s="88"/>
      <c r="H32" s="88"/>
    </row>
    <row r="33" spans="1:8" s="60" customFormat="1" ht="11.25" customHeight="1">
      <c r="A33" s="236" t="s">
        <v>152</v>
      </c>
      <c r="B33" s="240">
        <v>242</v>
      </c>
      <c r="C33" s="241">
        <v>398.3</v>
      </c>
      <c r="E33" s="88"/>
      <c r="H33" s="88"/>
    </row>
    <row r="34" spans="1:8" s="60" customFormat="1" ht="11.25" customHeight="1">
      <c r="A34" s="236" t="s">
        <v>153</v>
      </c>
      <c r="B34" s="240">
        <v>683</v>
      </c>
      <c r="C34" s="241">
        <v>2264.9</v>
      </c>
      <c r="E34" s="88"/>
      <c r="H34" s="88"/>
    </row>
    <row r="35" spans="1:8" s="60" customFormat="1" ht="11.25" customHeight="1">
      <c r="A35" s="236" t="s">
        <v>154</v>
      </c>
      <c r="B35" s="240">
        <v>140</v>
      </c>
      <c r="C35" s="241">
        <v>258.7</v>
      </c>
      <c r="E35" s="88"/>
      <c r="H35" s="88"/>
    </row>
    <row r="36" spans="1:8" s="64" customFormat="1" ht="18" customHeight="1">
      <c r="A36" s="1643">
        <v>2006</v>
      </c>
      <c r="B36" s="1644"/>
      <c r="C36" s="1645"/>
    </row>
    <row r="37" spans="1:8" s="60" customFormat="1" ht="16.5" customHeight="1">
      <c r="A37" s="237" t="s">
        <v>146</v>
      </c>
      <c r="B37" s="238">
        <f>SUM(B38:B45)</f>
        <v>14907</v>
      </c>
      <c r="C37" s="239">
        <f>SUM(C38:C45)</f>
        <v>10581.600000000002</v>
      </c>
      <c r="D37" s="88"/>
      <c r="G37" s="88"/>
    </row>
    <row r="38" spans="1:8" s="60" customFormat="1" ht="11.25" customHeight="1">
      <c r="A38" s="236" t="s">
        <v>148</v>
      </c>
      <c r="B38" s="240">
        <v>239</v>
      </c>
      <c r="C38" s="241">
        <v>586.79999999999995</v>
      </c>
      <c r="D38" s="88"/>
      <c r="G38" s="88"/>
    </row>
    <row r="39" spans="1:8" s="60" customFormat="1" ht="11.25" customHeight="1">
      <c r="A39" s="236" t="s">
        <v>149</v>
      </c>
      <c r="B39" s="240">
        <v>12069</v>
      </c>
      <c r="C39" s="241">
        <v>3642.4</v>
      </c>
      <c r="D39" s="88"/>
      <c r="G39" s="88"/>
    </row>
    <row r="40" spans="1:8" s="60" customFormat="1" ht="11.25" customHeight="1">
      <c r="A40" s="236" t="s">
        <v>150</v>
      </c>
      <c r="B40" s="240">
        <v>625</v>
      </c>
      <c r="C40" s="241">
        <v>535</v>
      </c>
      <c r="D40" s="88"/>
      <c r="G40" s="88"/>
    </row>
    <row r="41" spans="1:8" s="60" customFormat="1" ht="11.25" customHeight="1">
      <c r="A41" s="236" t="s">
        <v>151</v>
      </c>
      <c r="B41" s="240">
        <v>801</v>
      </c>
      <c r="C41" s="241">
        <v>2376.3000000000002</v>
      </c>
      <c r="D41" s="88"/>
      <c r="G41" s="88"/>
    </row>
    <row r="42" spans="1:8" s="60" customFormat="1" ht="11.25" customHeight="1">
      <c r="A42" s="236" t="s">
        <v>152</v>
      </c>
      <c r="B42" s="240">
        <v>230</v>
      </c>
      <c r="C42" s="241">
        <v>429.6</v>
      </c>
      <c r="D42" s="88"/>
      <c r="G42" s="88"/>
    </row>
    <row r="43" spans="1:8" s="60" customFormat="1" ht="11.25" customHeight="1">
      <c r="A43" s="236" t="s">
        <v>155</v>
      </c>
      <c r="B43" s="240">
        <v>111</v>
      </c>
      <c r="C43" s="241">
        <v>221.1</v>
      </c>
      <c r="D43" s="88"/>
      <c r="G43" s="88"/>
    </row>
    <row r="44" spans="1:8" s="60" customFormat="1" ht="11.25" customHeight="1">
      <c r="A44" s="236" t="s">
        <v>153</v>
      </c>
      <c r="B44" s="240">
        <v>787</v>
      </c>
      <c r="C44" s="241">
        <v>2701.7</v>
      </c>
      <c r="D44" s="88"/>
      <c r="G44" s="88"/>
    </row>
    <row r="45" spans="1:8" s="60" customFormat="1" ht="11.25" customHeight="1">
      <c r="A45" s="236" t="s">
        <v>154</v>
      </c>
      <c r="B45" s="240">
        <v>45</v>
      </c>
      <c r="C45" s="241">
        <v>88.7</v>
      </c>
      <c r="D45" s="88"/>
      <c r="G45" s="88"/>
    </row>
    <row r="46" spans="1:8" s="64" customFormat="1" ht="18" customHeight="1">
      <c r="A46" s="1643">
        <v>2007</v>
      </c>
      <c r="B46" s="1644"/>
      <c r="C46" s="1645"/>
    </row>
    <row r="47" spans="1:8" s="60" customFormat="1" ht="16.5" customHeight="1">
      <c r="A47" s="237" t="s">
        <v>146</v>
      </c>
      <c r="B47" s="238">
        <f>SUM(B48:B55)</f>
        <v>15069</v>
      </c>
      <c r="C47" s="239">
        <f>SUM(C48:C55)</f>
        <v>10379.9</v>
      </c>
    </row>
    <row r="48" spans="1:8" s="60" customFormat="1" ht="11.25" customHeight="1">
      <c r="A48" s="236" t="s">
        <v>148</v>
      </c>
      <c r="B48" s="240">
        <v>372</v>
      </c>
      <c r="C48" s="241">
        <v>839.9</v>
      </c>
    </row>
    <row r="49" spans="1:3" s="60" customFormat="1" ht="11.25" customHeight="1">
      <c r="A49" s="236" t="s">
        <v>149</v>
      </c>
      <c r="B49" s="240">
        <v>11974</v>
      </c>
      <c r="C49" s="241">
        <v>3613.3</v>
      </c>
    </row>
    <row r="50" spans="1:3" s="60" customFormat="1" ht="11.25" customHeight="1">
      <c r="A50" s="236" t="s">
        <v>150</v>
      </c>
      <c r="B50" s="240">
        <v>778</v>
      </c>
      <c r="C50" s="241">
        <v>569.79999999999995</v>
      </c>
    </row>
    <row r="51" spans="1:3" s="60" customFormat="1" ht="11.25" customHeight="1">
      <c r="A51" s="236" t="s">
        <v>151</v>
      </c>
      <c r="B51" s="240">
        <v>1152</v>
      </c>
      <c r="C51" s="241">
        <v>3168.4</v>
      </c>
    </row>
    <row r="52" spans="1:3" s="60" customFormat="1" ht="11.25" customHeight="1">
      <c r="A52" s="236" t="s">
        <v>152</v>
      </c>
      <c r="B52" s="240">
        <v>8</v>
      </c>
      <c r="C52" s="241">
        <v>16</v>
      </c>
    </row>
    <row r="53" spans="1:3" s="60" customFormat="1" ht="11.25" customHeight="1">
      <c r="A53" s="236" t="s">
        <v>155</v>
      </c>
      <c r="B53" s="240">
        <v>108</v>
      </c>
      <c r="C53" s="241">
        <v>212</v>
      </c>
    </row>
    <row r="54" spans="1:3" s="60" customFormat="1" ht="11.25" customHeight="1">
      <c r="A54" s="236" t="s">
        <v>153</v>
      </c>
      <c r="B54" s="240">
        <v>654</v>
      </c>
      <c r="C54" s="241">
        <v>1953.1</v>
      </c>
    </row>
    <row r="55" spans="1:3" s="60" customFormat="1" ht="11.25" customHeight="1">
      <c r="A55" s="236" t="s">
        <v>154</v>
      </c>
      <c r="B55" s="240">
        <v>23</v>
      </c>
      <c r="C55" s="241">
        <v>7.4</v>
      </c>
    </row>
    <row r="56" spans="1:3" s="64" customFormat="1" ht="18" customHeight="1">
      <c r="A56" s="1643">
        <v>2008</v>
      </c>
      <c r="B56" s="1644"/>
      <c r="C56" s="1645"/>
    </row>
    <row r="57" spans="1:3" s="60" customFormat="1" ht="16.5" customHeight="1">
      <c r="A57" s="237" t="s">
        <v>146</v>
      </c>
      <c r="B57" s="238">
        <f>SUM(B58:B63)</f>
        <v>13113</v>
      </c>
      <c r="C57" s="239">
        <f>SUM(C58:C63)</f>
        <v>7804.6</v>
      </c>
    </row>
    <row r="58" spans="1:3" s="60" customFormat="1" ht="11.25" customHeight="1">
      <c r="A58" s="236" t="s">
        <v>148</v>
      </c>
      <c r="B58" s="240">
        <v>182</v>
      </c>
      <c r="C58" s="241">
        <v>333.8</v>
      </c>
    </row>
    <row r="59" spans="1:3" s="60" customFormat="1" ht="11.25" customHeight="1">
      <c r="A59" s="236" t="s">
        <v>149</v>
      </c>
      <c r="B59" s="240">
        <v>10989</v>
      </c>
      <c r="C59" s="241">
        <v>3254.7</v>
      </c>
    </row>
    <row r="60" spans="1:3" s="60" customFormat="1" ht="11.25" customHeight="1">
      <c r="A60" s="236" t="s">
        <v>150</v>
      </c>
      <c r="B60" s="240">
        <v>539</v>
      </c>
      <c r="C60" s="241">
        <v>421.4</v>
      </c>
    </row>
    <row r="61" spans="1:3" s="60" customFormat="1" ht="11.25" customHeight="1">
      <c r="A61" s="236" t="s">
        <v>151</v>
      </c>
      <c r="B61" s="240">
        <v>1299</v>
      </c>
      <c r="C61" s="241">
        <v>3473.2</v>
      </c>
    </row>
    <row r="62" spans="1:3" s="60" customFormat="1" ht="11.25" customHeight="1">
      <c r="A62" s="236" t="s">
        <v>586</v>
      </c>
      <c r="B62" s="240">
        <v>45</v>
      </c>
      <c r="C62" s="241">
        <v>142</v>
      </c>
    </row>
    <row r="63" spans="1:3" s="60" customFormat="1" ht="11.25" customHeight="1">
      <c r="A63" s="236" t="s">
        <v>153</v>
      </c>
      <c r="B63" s="240">
        <v>59</v>
      </c>
      <c r="C63" s="241">
        <v>179.5</v>
      </c>
    </row>
    <row r="64" spans="1:3" s="64" customFormat="1" ht="18" customHeight="1">
      <c r="A64" s="1643">
        <v>2009</v>
      </c>
      <c r="B64" s="1644"/>
      <c r="C64" s="1645"/>
    </row>
    <row r="65" spans="1:3" s="60" customFormat="1" ht="16.5" customHeight="1">
      <c r="A65" s="237" t="s">
        <v>146</v>
      </c>
      <c r="B65" s="238">
        <f>SUM(B66:B71)</f>
        <v>20379</v>
      </c>
      <c r="C65" s="239">
        <f>SUM(C66:C71)</f>
        <v>12065.3</v>
      </c>
    </row>
    <row r="66" spans="1:3" s="60" customFormat="1" ht="11.25" customHeight="1">
      <c r="A66" s="236" t="s">
        <v>148</v>
      </c>
      <c r="B66" s="240">
        <v>213</v>
      </c>
      <c r="C66" s="241">
        <v>502.6</v>
      </c>
    </row>
    <row r="67" spans="1:3" s="60" customFormat="1" ht="11.25" customHeight="1">
      <c r="A67" s="236" t="s">
        <v>149</v>
      </c>
      <c r="B67" s="240">
        <v>16771</v>
      </c>
      <c r="C67" s="241">
        <v>5208.8</v>
      </c>
    </row>
    <row r="68" spans="1:3" s="60" customFormat="1" ht="11.25" customHeight="1">
      <c r="A68" s="236" t="s">
        <v>150</v>
      </c>
      <c r="B68" s="240">
        <v>1575</v>
      </c>
      <c r="C68" s="241">
        <v>1269.0999999999999</v>
      </c>
    </row>
    <row r="69" spans="1:3" s="60" customFormat="1" ht="11.25" customHeight="1">
      <c r="A69" s="236" t="s">
        <v>151</v>
      </c>
      <c r="B69" s="240">
        <v>1353</v>
      </c>
      <c r="C69" s="241">
        <v>3836.1</v>
      </c>
    </row>
    <row r="70" spans="1:3" s="60" customFormat="1" ht="11.25" customHeight="1">
      <c r="A70" s="236" t="s">
        <v>586</v>
      </c>
      <c r="B70" s="240">
        <v>128</v>
      </c>
      <c r="C70" s="241">
        <v>190.4</v>
      </c>
    </row>
    <row r="71" spans="1:3" s="60" customFormat="1" ht="11.25" customHeight="1">
      <c r="A71" s="236" t="s">
        <v>153</v>
      </c>
      <c r="B71" s="240">
        <v>339</v>
      </c>
      <c r="C71" s="241">
        <v>1058.3</v>
      </c>
    </row>
    <row r="72" spans="1:3" s="64" customFormat="1" ht="18" customHeight="1">
      <c r="A72" s="1643">
        <v>2010</v>
      </c>
      <c r="B72" s="1644"/>
      <c r="C72" s="1645"/>
    </row>
    <row r="73" spans="1:3" s="60" customFormat="1" ht="16.5" customHeight="1">
      <c r="A73" s="237" t="s">
        <v>146</v>
      </c>
      <c r="B73" s="238">
        <f>SUM(B74:B79)</f>
        <v>17807</v>
      </c>
      <c r="C73" s="239">
        <f>SUM(C74:C79)</f>
        <v>10232.699999999999</v>
      </c>
    </row>
    <row r="74" spans="1:3" s="60" customFormat="1" ht="11.25" customHeight="1">
      <c r="A74" s="236" t="s">
        <v>148</v>
      </c>
      <c r="B74" s="240">
        <v>110</v>
      </c>
      <c r="C74" s="241">
        <v>278.8</v>
      </c>
    </row>
    <row r="75" spans="1:3" s="60" customFormat="1" ht="11.25" customHeight="1">
      <c r="A75" s="236" t="s">
        <v>149</v>
      </c>
      <c r="B75" s="240">
        <v>14676</v>
      </c>
      <c r="C75" s="241">
        <v>4523.3999999999996</v>
      </c>
    </row>
    <row r="76" spans="1:3" s="60" customFormat="1" ht="11.25" customHeight="1">
      <c r="A76" s="236" t="s">
        <v>150</v>
      </c>
      <c r="B76" s="240">
        <v>1504</v>
      </c>
      <c r="C76" s="241">
        <v>1172.4000000000001</v>
      </c>
    </row>
    <row r="77" spans="1:3" s="60" customFormat="1" ht="11.25" customHeight="1">
      <c r="A77" s="236" t="s">
        <v>151</v>
      </c>
      <c r="B77" s="240">
        <v>997</v>
      </c>
      <c r="C77" s="241">
        <v>2742.7</v>
      </c>
    </row>
    <row r="78" spans="1:3" s="60" customFormat="1" ht="11.25" customHeight="1">
      <c r="A78" s="236" t="s">
        <v>153</v>
      </c>
      <c r="B78" s="240">
        <v>430</v>
      </c>
      <c r="C78" s="241">
        <v>1341.5</v>
      </c>
    </row>
    <row r="79" spans="1:3" s="60" customFormat="1" ht="11.25" customHeight="1">
      <c r="A79" s="236" t="s">
        <v>154</v>
      </c>
      <c r="B79" s="240">
        <v>90</v>
      </c>
      <c r="C79" s="241">
        <v>173.9</v>
      </c>
    </row>
    <row r="80" spans="1:3" s="64" customFormat="1" ht="18" customHeight="1">
      <c r="A80" s="1643">
        <v>2011</v>
      </c>
      <c r="B80" s="1644"/>
      <c r="C80" s="1645"/>
    </row>
    <row r="81" spans="1:3" s="60" customFormat="1" ht="16.5" customHeight="1">
      <c r="A81" s="237" t="s">
        <v>146</v>
      </c>
      <c r="B81" s="242">
        <v>22862</v>
      </c>
      <c r="C81" s="243">
        <v>12237.9</v>
      </c>
    </row>
    <row r="82" spans="1:3" s="60" customFormat="1" ht="11.25" customHeight="1">
      <c r="A82" s="236" t="s">
        <v>148</v>
      </c>
      <c r="B82" s="240">
        <v>93</v>
      </c>
      <c r="C82" s="241">
        <v>206</v>
      </c>
    </row>
    <row r="83" spans="1:3" s="60" customFormat="1" ht="11.25" customHeight="1">
      <c r="A83" s="236" t="s">
        <v>149</v>
      </c>
      <c r="B83" s="240">
        <v>19371</v>
      </c>
      <c r="C83" s="241">
        <v>5478.6</v>
      </c>
    </row>
    <row r="84" spans="1:3" s="60" customFormat="1" ht="11.25" customHeight="1">
      <c r="A84" s="236" t="s">
        <v>150</v>
      </c>
      <c r="B84" s="240">
        <v>1113</v>
      </c>
      <c r="C84" s="241">
        <v>842.7</v>
      </c>
    </row>
    <row r="85" spans="1:3" s="60" customFormat="1" ht="11.25" customHeight="1">
      <c r="A85" s="236" t="s">
        <v>151</v>
      </c>
      <c r="B85" s="240">
        <v>1623</v>
      </c>
      <c r="C85" s="241">
        <v>4156</v>
      </c>
    </row>
    <row r="86" spans="1:3" s="60" customFormat="1" ht="11.25" customHeight="1">
      <c r="A86" s="236" t="s">
        <v>155</v>
      </c>
      <c r="B86" s="240">
        <v>236</v>
      </c>
      <c r="C86" s="241">
        <v>496</v>
      </c>
    </row>
    <row r="87" spans="1:3" s="60" customFormat="1" ht="11.25" customHeight="1">
      <c r="A87" s="236" t="s">
        <v>153</v>
      </c>
      <c r="B87" s="240">
        <v>299</v>
      </c>
      <c r="C87" s="241">
        <v>897.8</v>
      </c>
    </row>
    <row r="88" spans="1:3" s="60" customFormat="1" ht="11.25" customHeight="1">
      <c r="A88" s="236" t="s">
        <v>154</v>
      </c>
      <c r="B88" s="244">
        <v>127</v>
      </c>
      <c r="C88" s="245">
        <v>160.80000000000001</v>
      </c>
    </row>
    <row r="89" spans="1:3" s="64" customFormat="1" ht="18" customHeight="1">
      <c r="A89" s="1643">
        <v>2012</v>
      </c>
      <c r="B89" s="1644"/>
      <c r="C89" s="1645"/>
    </row>
    <row r="90" spans="1:3" s="60" customFormat="1" ht="16.5" customHeight="1">
      <c r="A90" s="237" t="s">
        <v>146</v>
      </c>
      <c r="B90" s="242">
        <v>16511</v>
      </c>
      <c r="C90" s="243">
        <v>9096</v>
      </c>
    </row>
    <row r="91" spans="1:3" s="60" customFormat="1" ht="11.25" customHeight="1">
      <c r="A91" s="236" t="s">
        <v>148</v>
      </c>
      <c r="B91" s="240">
        <v>119</v>
      </c>
      <c r="C91" s="241">
        <v>203.9</v>
      </c>
    </row>
    <row r="92" spans="1:3" s="60" customFormat="1" ht="11.25" customHeight="1">
      <c r="A92" s="236" t="s">
        <v>149</v>
      </c>
      <c r="B92" s="240">
        <v>14297</v>
      </c>
      <c r="C92" s="241">
        <v>4072.7</v>
      </c>
    </row>
    <row r="93" spans="1:3" s="60" customFormat="1" ht="11.25" customHeight="1">
      <c r="A93" s="236" t="s">
        <v>150</v>
      </c>
      <c r="B93" s="240">
        <v>486</v>
      </c>
      <c r="C93" s="241">
        <v>372.7</v>
      </c>
    </row>
    <row r="94" spans="1:3" s="60" customFormat="1" ht="11.25" customHeight="1">
      <c r="A94" s="236" t="s">
        <v>151</v>
      </c>
      <c r="B94" s="240">
        <v>1408</v>
      </c>
      <c r="C94" s="241">
        <v>3889</v>
      </c>
    </row>
    <row r="95" spans="1:3" s="60" customFormat="1" ht="11.25" customHeight="1">
      <c r="A95" s="236" t="s">
        <v>153</v>
      </c>
      <c r="B95" s="240">
        <v>156</v>
      </c>
      <c r="C95" s="241">
        <v>492.1</v>
      </c>
    </row>
    <row r="96" spans="1:3" s="60" customFormat="1" ht="11.25" customHeight="1">
      <c r="A96" s="236" t="s">
        <v>154</v>
      </c>
      <c r="B96" s="244">
        <v>45</v>
      </c>
      <c r="C96" s="245">
        <v>65.599999999999994</v>
      </c>
    </row>
    <row r="97" spans="1:3" s="64" customFormat="1" ht="18" customHeight="1">
      <c r="A97" s="1643">
        <v>2013</v>
      </c>
      <c r="B97" s="1644"/>
      <c r="C97" s="1645"/>
    </row>
    <row r="98" spans="1:3" s="60" customFormat="1" ht="16.5" customHeight="1">
      <c r="A98" s="237" t="s">
        <v>146</v>
      </c>
      <c r="B98" s="242">
        <v>15786</v>
      </c>
      <c r="C98" s="243">
        <v>7983.2</v>
      </c>
    </row>
    <row r="99" spans="1:3" s="60" customFormat="1" ht="11.25" customHeight="1">
      <c r="A99" s="236" t="s">
        <v>148</v>
      </c>
      <c r="B99" s="240">
        <v>82</v>
      </c>
      <c r="C99" s="241">
        <v>147.9</v>
      </c>
    </row>
    <row r="100" spans="1:3" s="60" customFormat="1" ht="11.25" customHeight="1">
      <c r="A100" s="236" t="s">
        <v>149</v>
      </c>
      <c r="B100" s="240">
        <v>13846</v>
      </c>
      <c r="C100" s="241">
        <v>3597</v>
      </c>
    </row>
    <row r="101" spans="1:3" s="60" customFormat="1" ht="11.25" customHeight="1">
      <c r="A101" s="236" t="s">
        <v>150</v>
      </c>
      <c r="B101" s="240">
        <v>472</v>
      </c>
      <c r="C101" s="241">
        <v>384.8</v>
      </c>
    </row>
    <row r="102" spans="1:3" s="60" customFormat="1" ht="11.25" customHeight="1">
      <c r="A102" s="236" t="s">
        <v>151</v>
      </c>
      <c r="B102" s="240">
        <v>1268</v>
      </c>
      <c r="C102" s="241">
        <v>3509.7</v>
      </c>
    </row>
    <row r="103" spans="1:3" s="60" customFormat="1" ht="11.25" customHeight="1">
      <c r="A103" s="236" t="s">
        <v>153</v>
      </c>
      <c r="B103" s="240">
        <v>63</v>
      </c>
      <c r="C103" s="241">
        <v>198.6</v>
      </c>
    </row>
    <row r="104" spans="1:3" s="60" customFormat="1" ht="11.25" customHeight="1">
      <c r="A104" s="236" t="s">
        <v>154</v>
      </c>
      <c r="B104" s="244">
        <v>55</v>
      </c>
      <c r="C104" s="245">
        <v>145.19999999999999</v>
      </c>
    </row>
    <row r="105" spans="1:3" s="64" customFormat="1" ht="18" customHeight="1">
      <c r="A105" s="1643">
        <v>2014</v>
      </c>
      <c r="B105" s="1644"/>
      <c r="C105" s="1645"/>
    </row>
    <row r="106" spans="1:3" s="60" customFormat="1" ht="16.5" customHeight="1">
      <c r="A106" s="237" t="s">
        <v>146</v>
      </c>
      <c r="B106" s="242">
        <f>SUM(B107:B111)</f>
        <v>11040</v>
      </c>
      <c r="C106" s="243">
        <f>SUM(C107:C111)</f>
        <v>6487.3</v>
      </c>
    </row>
    <row r="107" spans="1:3" s="60" customFormat="1" ht="11.25" customHeight="1">
      <c r="A107" s="236" t="s">
        <v>148</v>
      </c>
      <c r="B107" s="240">
        <v>52</v>
      </c>
      <c r="C107" s="241">
        <v>102.6</v>
      </c>
    </row>
    <row r="108" spans="1:3" s="60" customFormat="1" ht="11.25" customHeight="1">
      <c r="A108" s="236" t="s">
        <v>149</v>
      </c>
      <c r="B108" s="240">
        <v>9128</v>
      </c>
      <c r="C108" s="241">
        <v>2001.9</v>
      </c>
    </row>
    <row r="109" spans="1:3" s="60" customFormat="1" ht="11.25" customHeight="1">
      <c r="A109" s="236" t="s">
        <v>150</v>
      </c>
      <c r="B109" s="240">
        <v>391</v>
      </c>
      <c r="C109" s="241">
        <v>313</v>
      </c>
    </row>
    <row r="110" spans="1:3" s="60" customFormat="1" ht="11.25" customHeight="1">
      <c r="A110" s="236" t="s">
        <v>151</v>
      </c>
      <c r="B110" s="240">
        <v>1446</v>
      </c>
      <c r="C110" s="241">
        <v>3992.5</v>
      </c>
    </row>
    <row r="111" spans="1:3" s="60" customFormat="1" ht="11.25" customHeight="1">
      <c r="A111" s="236" t="s">
        <v>153</v>
      </c>
      <c r="B111" s="240">
        <v>23</v>
      </c>
      <c r="C111" s="241">
        <v>77.3</v>
      </c>
    </row>
    <row r="112" spans="1:3" s="64" customFormat="1" ht="18" customHeight="1">
      <c r="A112" s="1643">
        <v>2015</v>
      </c>
      <c r="B112" s="1644"/>
      <c r="C112" s="1645"/>
    </row>
    <row r="113" spans="1:3" s="60" customFormat="1" ht="16.5" customHeight="1">
      <c r="A113" s="237" t="s">
        <v>146</v>
      </c>
      <c r="B113" s="242">
        <f>SUM(B114:B119)</f>
        <v>12334</v>
      </c>
      <c r="C113" s="243">
        <f>SUM(C114:C119)</f>
        <v>7209.6</v>
      </c>
    </row>
    <row r="114" spans="1:3" s="60" customFormat="1" ht="11.25" customHeight="1">
      <c r="A114" s="236" t="s">
        <v>147</v>
      </c>
      <c r="B114" s="240">
        <v>28</v>
      </c>
      <c r="C114" s="241">
        <v>21.5</v>
      </c>
    </row>
    <row r="115" spans="1:3" s="60" customFormat="1" ht="11.25" customHeight="1">
      <c r="A115" s="236" t="s">
        <v>148</v>
      </c>
      <c r="B115" s="240">
        <v>239</v>
      </c>
      <c r="C115" s="241">
        <v>487.7</v>
      </c>
    </row>
    <row r="116" spans="1:3" s="60" customFormat="1" ht="11.25" customHeight="1">
      <c r="A116" s="236" t="s">
        <v>149</v>
      </c>
      <c r="B116" s="240">
        <v>10298</v>
      </c>
      <c r="C116" s="241">
        <v>2293.1</v>
      </c>
    </row>
    <row r="117" spans="1:3" s="60" customFormat="1" ht="11.25" customHeight="1">
      <c r="A117" s="236" t="s">
        <v>150</v>
      </c>
      <c r="B117" s="240">
        <v>245</v>
      </c>
      <c r="C117" s="241">
        <v>196</v>
      </c>
    </row>
    <row r="118" spans="1:3" s="60" customFormat="1" ht="11.25" customHeight="1">
      <c r="A118" s="236" t="s">
        <v>151</v>
      </c>
      <c r="B118" s="240">
        <v>1509</v>
      </c>
      <c r="C118" s="241">
        <v>4164.8</v>
      </c>
    </row>
    <row r="119" spans="1:3" s="60" customFormat="1" ht="11.25" customHeight="1">
      <c r="A119" s="236" t="s">
        <v>153</v>
      </c>
      <c r="B119" s="240">
        <v>15</v>
      </c>
      <c r="C119" s="241">
        <v>46.5</v>
      </c>
    </row>
    <row r="120" spans="1:3" s="64" customFormat="1" ht="18" customHeight="1">
      <c r="A120" s="1643">
        <v>2016</v>
      </c>
      <c r="B120" s="1644"/>
      <c r="C120" s="1645"/>
    </row>
    <row r="121" spans="1:3" s="60" customFormat="1" ht="16.5" customHeight="1">
      <c r="A121" s="237" t="s">
        <v>146</v>
      </c>
      <c r="B121" s="242">
        <f>SUM(B122:B127)</f>
        <v>14081</v>
      </c>
      <c r="C121" s="243">
        <f>SUM(C122:C127)</f>
        <v>6778.2999999999993</v>
      </c>
    </row>
    <row r="122" spans="1:3" s="60" customFormat="1" ht="11.25" customHeight="1">
      <c r="A122" s="236" t="s">
        <v>147</v>
      </c>
      <c r="B122" s="240">
        <v>19</v>
      </c>
      <c r="C122" s="241">
        <v>34.200000000000003</v>
      </c>
    </row>
    <row r="123" spans="1:3" s="60" customFormat="1" ht="11.25" customHeight="1">
      <c r="A123" s="236" t="s">
        <v>148</v>
      </c>
      <c r="B123" s="240">
        <v>89</v>
      </c>
      <c r="C123" s="241">
        <v>170.5</v>
      </c>
    </row>
    <row r="124" spans="1:3" s="60" customFormat="1" ht="11.25" customHeight="1">
      <c r="A124" s="236" t="s">
        <v>149</v>
      </c>
      <c r="B124" s="240">
        <v>12367</v>
      </c>
      <c r="C124" s="241">
        <v>2691.1</v>
      </c>
    </row>
    <row r="125" spans="1:3" s="60" customFormat="1" ht="11.25" customHeight="1">
      <c r="A125" s="236" t="s">
        <v>150</v>
      </c>
      <c r="B125" s="240">
        <v>237</v>
      </c>
      <c r="C125" s="241">
        <v>193.7</v>
      </c>
    </row>
    <row r="126" spans="1:3" s="60" customFormat="1" ht="11.25" customHeight="1">
      <c r="A126" s="236" t="s">
        <v>151</v>
      </c>
      <c r="B126" s="240">
        <v>1319</v>
      </c>
      <c r="C126" s="241">
        <v>3644.6</v>
      </c>
    </row>
    <row r="127" spans="1:3" s="60" customFormat="1" ht="11.25" customHeight="1">
      <c r="A127" s="466" t="s">
        <v>154</v>
      </c>
      <c r="B127" s="244">
        <v>50</v>
      </c>
      <c r="C127" s="245">
        <v>44.2</v>
      </c>
    </row>
    <row r="128" spans="1:3" s="64" customFormat="1" ht="18" customHeight="1">
      <c r="A128" s="1643">
        <v>2017</v>
      </c>
      <c r="B128" s="1644"/>
      <c r="C128" s="1645"/>
    </row>
    <row r="129" spans="1:3" s="60" customFormat="1" ht="16.5" customHeight="1">
      <c r="A129" s="237" t="s">
        <v>146</v>
      </c>
      <c r="B129" s="242">
        <f>SUM(B130:B135)</f>
        <v>17027</v>
      </c>
      <c r="C129" s="243">
        <f>SUM(C130:C135)</f>
        <v>7842.7</v>
      </c>
    </row>
    <row r="130" spans="1:3" s="60" customFormat="1" ht="11.25" customHeight="1">
      <c r="A130" s="236" t="s">
        <v>603</v>
      </c>
      <c r="B130" s="240">
        <v>22</v>
      </c>
      <c r="C130" s="241">
        <v>43.9</v>
      </c>
    </row>
    <row r="131" spans="1:3" s="60" customFormat="1" ht="11.25" customHeight="1">
      <c r="A131" s="236" t="s">
        <v>148</v>
      </c>
      <c r="B131" s="240">
        <v>203</v>
      </c>
      <c r="C131" s="241">
        <v>443</v>
      </c>
    </row>
    <row r="132" spans="1:3" s="60" customFormat="1" ht="11.25" customHeight="1">
      <c r="A132" s="236" t="s">
        <v>149</v>
      </c>
      <c r="B132" s="240">
        <v>15396</v>
      </c>
      <c r="C132" s="241">
        <v>3318.2</v>
      </c>
    </row>
    <row r="133" spans="1:3" s="60" customFormat="1" ht="11.25" customHeight="1">
      <c r="A133" s="236" t="s">
        <v>150</v>
      </c>
      <c r="B133" s="240">
        <v>205</v>
      </c>
      <c r="C133" s="241">
        <v>227.6</v>
      </c>
    </row>
    <row r="134" spans="1:3" s="60" customFormat="1" ht="11.25" customHeight="1">
      <c r="A134" s="236" t="s">
        <v>151</v>
      </c>
      <c r="B134" s="240">
        <v>1184</v>
      </c>
      <c r="C134" s="241">
        <v>3758</v>
      </c>
    </row>
    <row r="135" spans="1:3" s="60" customFormat="1" ht="11.25" customHeight="1">
      <c r="A135" s="466" t="s">
        <v>153</v>
      </c>
      <c r="B135" s="244">
        <v>17</v>
      </c>
      <c r="C135" s="245">
        <v>52</v>
      </c>
    </row>
    <row r="136" spans="1:3" s="64" customFormat="1" ht="18" customHeight="1">
      <c r="A136" s="1643">
        <v>2018</v>
      </c>
      <c r="B136" s="1644"/>
      <c r="C136" s="1645"/>
    </row>
    <row r="137" spans="1:3" s="60" customFormat="1" ht="16.5" customHeight="1">
      <c r="A137" s="237" t="s">
        <v>146</v>
      </c>
      <c r="B137" s="242">
        <f>SUM(B138:B143)</f>
        <v>17560</v>
      </c>
      <c r="C137" s="243">
        <f>SUM(C138:C143)</f>
        <v>6946.7</v>
      </c>
    </row>
    <row r="138" spans="1:3" s="60" customFormat="1" ht="11.25" customHeight="1">
      <c r="A138" s="236" t="s">
        <v>148</v>
      </c>
      <c r="B138" s="240">
        <v>178</v>
      </c>
      <c r="C138" s="241">
        <v>391.3</v>
      </c>
    </row>
    <row r="139" spans="1:3" s="60" customFormat="1" ht="11.25" customHeight="1">
      <c r="A139" s="236" t="s">
        <v>149</v>
      </c>
      <c r="B139" s="240">
        <v>16192</v>
      </c>
      <c r="C139" s="241">
        <v>3415.4</v>
      </c>
    </row>
    <row r="140" spans="1:3" s="60" customFormat="1" ht="11.25" customHeight="1">
      <c r="A140" s="236" t="s">
        <v>150</v>
      </c>
      <c r="B140" s="240">
        <v>134</v>
      </c>
      <c r="C140" s="241">
        <v>187.2</v>
      </c>
    </row>
    <row r="141" spans="1:3" s="60" customFormat="1" ht="11.25" customHeight="1">
      <c r="A141" s="236" t="s">
        <v>151</v>
      </c>
      <c r="B141" s="240">
        <v>961</v>
      </c>
      <c r="C141" s="241">
        <v>2689.4</v>
      </c>
    </row>
    <row r="142" spans="1:3" s="60" customFormat="1" ht="11.25" customHeight="1">
      <c r="A142" s="236" t="s">
        <v>153</v>
      </c>
      <c r="B142" s="240">
        <v>38</v>
      </c>
      <c r="C142" s="241">
        <v>120.7</v>
      </c>
    </row>
    <row r="143" spans="1:3" s="60" customFormat="1" ht="11.25" customHeight="1">
      <c r="A143" s="466" t="s">
        <v>154</v>
      </c>
      <c r="B143" s="244">
        <v>57</v>
      </c>
      <c r="C143" s="245">
        <v>142.69999999999999</v>
      </c>
    </row>
    <row r="144" spans="1:3">
      <c r="A144" s="89"/>
    </row>
    <row r="145" spans="1:3" s="281" customFormat="1" ht="12.75">
      <c r="A145" s="278" t="s">
        <v>1372</v>
      </c>
      <c r="B145" s="279"/>
      <c r="C145" s="279"/>
    </row>
    <row r="146" spans="1:3">
      <c r="A146" s="89"/>
    </row>
    <row r="147" spans="1:3">
      <c r="A147" s="89"/>
    </row>
    <row r="148" spans="1:3">
      <c r="A148" s="89"/>
    </row>
    <row r="149" spans="1:3">
      <c r="A149" s="89"/>
    </row>
    <row r="150" spans="1:3">
      <c r="A150" s="89"/>
    </row>
    <row r="151" spans="1:3">
      <c r="A151" s="89"/>
    </row>
    <row r="152" spans="1:3">
      <c r="A152" s="89"/>
    </row>
  </sheetData>
  <mergeCells count="16">
    <mergeCell ref="A136:C136"/>
    <mergeCell ref="A7:C7"/>
    <mergeCell ref="A72:C72"/>
    <mergeCell ref="A64:C64"/>
    <mergeCell ref="A112:C112"/>
    <mergeCell ref="A128:C128"/>
    <mergeCell ref="A18:C18"/>
    <mergeCell ref="A27:C27"/>
    <mergeCell ref="A36:C36"/>
    <mergeCell ref="A46:C46"/>
    <mergeCell ref="A56:C56"/>
    <mergeCell ref="A80:C80"/>
    <mergeCell ref="A89:C89"/>
    <mergeCell ref="A97:C97"/>
    <mergeCell ref="A120:C120"/>
    <mergeCell ref="A105:C105"/>
  </mergeCells>
  <phoneticPr fontId="0" type="noConversion"/>
  <pageMargins left="0.78740157480314965" right="0.78740157480314965" top="0.86614173228346458" bottom="0.78740157480314965" header="0.6692913385826772" footer="0.51181102362204722"/>
  <pageSetup paperSize="9" scale="87" firstPageNumber="349" orientation="portrait" useFirstPageNumber="1" r:id="rId1"/>
  <headerFooter alignWithMargins="0"/>
  <rowBreaks count="1" manualBreakCount="1">
    <brk id="55" max="13" man="1"/>
  </rowBreaks>
  <colBreaks count="1" manualBreakCount="1">
    <brk id="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F171"/>
  <sheetViews>
    <sheetView workbookViewId="0"/>
  </sheetViews>
  <sheetFormatPr defaultRowHeight="12"/>
  <cols>
    <col min="1" max="1" width="16.42578125" style="85" customWidth="1"/>
    <col min="2" max="3" width="14.140625" style="85" customWidth="1"/>
    <col min="4" max="16384" width="9.140625" style="85"/>
  </cols>
  <sheetData>
    <row r="1" spans="1:5">
      <c r="C1" s="63" t="s">
        <v>98</v>
      </c>
    </row>
    <row r="2" spans="1:5" s="772" customFormat="1">
      <c r="C2" s="59" t="s">
        <v>38</v>
      </c>
    </row>
    <row r="3" spans="1:5" s="772" customFormat="1" ht="13.5" customHeight="1"/>
    <row r="4" spans="1:5" s="858" customFormat="1" ht="13.5" customHeight="1">
      <c r="A4" s="857" t="s">
        <v>663</v>
      </c>
    </row>
    <row r="5" spans="1:5" s="634" customFormat="1" ht="8.25" customHeight="1">
      <c r="A5" s="773"/>
    </row>
    <row r="6" spans="1:5" s="775" customFormat="1" ht="25.5" customHeight="1">
      <c r="A6" s="774" t="s">
        <v>156</v>
      </c>
      <c r="B6" s="465" t="s">
        <v>542</v>
      </c>
      <c r="C6" s="227" t="s">
        <v>430</v>
      </c>
      <c r="E6" s="776"/>
    </row>
    <row r="7" spans="1:5" s="775" customFormat="1" ht="18" customHeight="1">
      <c r="A7" s="1646">
        <v>2003</v>
      </c>
      <c r="B7" s="1647"/>
      <c r="C7" s="1648"/>
      <c r="E7" s="776"/>
    </row>
    <row r="8" spans="1:5" s="60" customFormat="1" ht="16.5" customHeight="1">
      <c r="A8" s="235" t="s">
        <v>146</v>
      </c>
      <c r="B8" s="238">
        <f>+SUM(B9:B17)</f>
        <v>10436</v>
      </c>
      <c r="C8" s="239">
        <f>+SUM(C9:C17)</f>
        <v>16204.500000000002</v>
      </c>
    </row>
    <row r="9" spans="1:5" s="60" customFormat="1" ht="11.25" customHeight="1">
      <c r="A9" s="777" t="s">
        <v>148</v>
      </c>
      <c r="B9" s="240">
        <v>2548</v>
      </c>
      <c r="C9" s="241">
        <v>6171.9</v>
      </c>
    </row>
    <row r="10" spans="1:5" s="60" customFormat="1" ht="11.25" customHeight="1">
      <c r="A10" s="777" t="s">
        <v>149</v>
      </c>
      <c r="B10" s="240">
        <v>3466</v>
      </c>
      <c r="C10" s="241">
        <v>854.6</v>
      </c>
    </row>
    <row r="11" spans="1:5" s="60" customFormat="1" ht="11.25" customHeight="1">
      <c r="A11" s="777" t="s">
        <v>151</v>
      </c>
      <c r="B11" s="240">
        <v>479</v>
      </c>
      <c r="C11" s="241">
        <v>1382.9</v>
      </c>
    </row>
    <row r="12" spans="1:5" s="60" customFormat="1" ht="11.25" customHeight="1">
      <c r="A12" s="777" t="s">
        <v>152</v>
      </c>
      <c r="B12" s="240">
        <v>262</v>
      </c>
      <c r="C12" s="241">
        <v>413.5</v>
      </c>
    </row>
    <row r="13" spans="1:5" s="60" customFormat="1" ht="11.25" customHeight="1">
      <c r="A13" s="777" t="s">
        <v>431</v>
      </c>
      <c r="B13" s="240">
        <v>529</v>
      </c>
      <c r="C13" s="241">
        <v>603.6</v>
      </c>
    </row>
    <row r="14" spans="1:5" s="60" customFormat="1" ht="11.25" customHeight="1">
      <c r="A14" s="777" t="s">
        <v>157</v>
      </c>
      <c r="B14" s="240">
        <v>820</v>
      </c>
      <c r="C14" s="241">
        <v>669.7</v>
      </c>
    </row>
    <row r="15" spans="1:5" s="60" customFormat="1" ht="11.25" customHeight="1">
      <c r="A15" s="777" t="s">
        <v>158</v>
      </c>
      <c r="B15" s="240">
        <v>453</v>
      </c>
      <c r="C15" s="241">
        <v>603.1</v>
      </c>
    </row>
    <row r="16" spans="1:5" s="60" customFormat="1" ht="11.25" customHeight="1">
      <c r="A16" s="777" t="s">
        <v>153</v>
      </c>
      <c r="B16" s="240">
        <v>1116</v>
      </c>
      <c r="C16" s="241">
        <v>3868.3</v>
      </c>
    </row>
    <row r="17" spans="1:3" s="60" customFormat="1" ht="11.25" customHeight="1">
      <c r="A17" s="778" t="s">
        <v>154</v>
      </c>
      <c r="B17" s="244">
        <v>763</v>
      </c>
      <c r="C17" s="245">
        <v>1636.9</v>
      </c>
    </row>
    <row r="18" spans="1:3" s="64" customFormat="1" ht="18" customHeight="1">
      <c r="A18" s="1646">
        <v>2004</v>
      </c>
      <c r="B18" s="1647"/>
      <c r="C18" s="1648"/>
    </row>
    <row r="19" spans="1:3" s="60" customFormat="1" ht="16.5" customHeight="1">
      <c r="A19" s="235" t="s">
        <v>146</v>
      </c>
      <c r="B19" s="238">
        <f>+SUM(B20:B27)</f>
        <v>7803</v>
      </c>
      <c r="C19" s="239">
        <f>+SUM(C20:C27)</f>
        <v>9050.1999999999989</v>
      </c>
    </row>
    <row r="20" spans="1:3" s="60" customFormat="1" ht="11.25" customHeight="1">
      <c r="A20" s="777" t="s">
        <v>148</v>
      </c>
      <c r="B20" s="240">
        <v>933</v>
      </c>
      <c r="C20" s="241">
        <v>2242.4</v>
      </c>
    </row>
    <row r="21" spans="1:3" s="60" customFormat="1" ht="11.25" customHeight="1">
      <c r="A21" s="777" t="s">
        <v>149</v>
      </c>
      <c r="B21" s="240">
        <v>3998</v>
      </c>
      <c r="C21" s="241">
        <v>914.9</v>
      </c>
    </row>
    <row r="22" spans="1:3" s="60" customFormat="1" ht="11.25" customHeight="1">
      <c r="A22" s="777" t="s">
        <v>151</v>
      </c>
      <c r="B22" s="240">
        <v>373</v>
      </c>
      <c r="C22" s="241">
        <v>1093.7</v>
      </c>
    </row>
    <row r="23" spans="1:3" s="60" customFormat="1" ht="11.25" customHeight="1">
      <c r="A23" s="777" t="s">
        <v>159</v>
      </c>
      <c r="B23" s="240">
        <v>278</v>
      </c>
      <c r="C23" s="241">
        <v>205.2</v>
      </c>
    </row>
    <row r="24" spans="1:3" s="60" customFormat="1" ht="11.25" customHeight="1">
      <c r="A24" s="777" t="s">
        <v>157</v>
      </c>
      <c r="B24" s="240">
        <v>416</v>
      </c>
      <c r="C24" s="241">
        <v>308.7</v>
      </c>
    </row>
    <row r="25" spans="1:3" s="60" customFormat="1" ht="11.25" customHeight="1">
      <c r="A25" s="777" t="s">
        <v>158</v>
      </c>
      <c r="B25" s="240">
        <v>170</v>
      </c>
      <c r="C25" s="241">
        <v>210.7</v>
      </c>
    </row>
    <row r="26" spans="1:3" s="60" customFormat="1" ht="11.25" customHeight="1">
      <c r="A26" s="777" t="s">
        <v>153</v>
      </c>
      <c r="B26" s="240">
        <v>969</v>
      </c>
      <c r="C26" s="241">
        <v>3092.5</v>
      </c>
    </row>
    <row r="27" spans="1:3" s="60" customFormat="1" ht="11.25" customHeight="1">
      <c r="A27" s="778" t="s">
        <v>154</v>
      </c>
      <c r="B27" s="244">
        <v>666</v>
      </c>
      <c r="C27" s="245">
        <v>982.1</v>
      </c>
    </row>
    <row r="28" spans="1:3" s="64" customFormat="1" ht="18" customHeight="1">
      <c r="A28" s="1646">
        <v>2005</v>
      </c>
      <c r="B28" s="1647"/>
      <c r="C28" s="1648"/>
    </row>
    <row r="29" spans="1:3" s="60" customFormat="1" ht="16.5" customHeight="1">
      <c r="A29" s="235" t="s">
        <v>146</v>
      </c>
      <c r="B29" s="238">
        <f>SUM(B30:B37)</f>
        <v>7871</v>
      </c>
      <c r="C29" s="239">
        <f>SUM(C30:C37)</f>
        <v>7889.4000000000005</v>
      </c>
    </row>
    <row r="30" spans="1:3" s="60" customFormat="1" ht="11.25" customHeight="1">
      <c r="A30" s="777" t="s">
        <v>148</v>
      </c>
      <c r="B30" s="240">
        <v>383</v>
      </c>
      <c r="C30" s="241">
        <v>878.5</v>
      </c>
    </row>
    <row r="31" spans="1:3" s="60" customFormat="1" ht="11.25" customHeight="1">
      <c r="A31" s="777" t="s">
        <v>149</v>
      </c>
      <c r="B31" s="240">
        <v>5532</v>
      </c>
      <c r="C31" s="241">
        <v>1895.8</v>
      </c>
    </row>
    <row r="32" spans="1:3" s="60" customFormat="1" ht="11.25" customHeight="1">
      <c r="A32" s="777" t="s">
        <v>151</v>
      </c>
      <c r="B32" s="240">
        <v>290</v>
      </c>
      <c r="C32" s="241">
        <v>854.2</v>
      </c>
    </row>
    <row r="33" spans="1:3" s="60" customFormat="1" ht="11.25" customHeight="1">
      <c r="A33" s="777" t="s">
        <v>152</v>
      </c>
      <c r="B33" s="240">
        <v>60</v>
      </c>
      <c r="C33" s="241">
        <v>85</v>
      </c>
    </row>
    <row r="34" spans="1:3" s="60" customFormat="1" ht="11.25" customHeight="1">
      <c r="A34" s="777" t="s">
        <v>157</v>
      </c>
      <c r="B34" s="240">
        <v>165</v>
      </c>
      <c r="C34" s="241">
        <v>102.5</v>
      </c>
    </row>
    <row r="35" spans="1:3" s="60" customFormat="1" ht="11.25" customHeight="1">
      <c r="A35" s="777" t="s">
        <v>158</v>
      </c>
      <c r="B35" s="240">
        <v>99</v>
      </c>
      <c r="C35" s="241">
        <v>129.80000000000001</v>
      </c>
    </row>
    <row r="36" spans="1:3" s="60" customFormat="1" ht="11.25" customHeight="1">
      <c r="A36" s="777" t="s">
        <v>153</v>
      </c>
      <c r="B36" s="240">
        <v>1171</v>
      </c>
      <c r="C36" s="241">
        <v>3584.5</v>
      </c>
    </row>
    <row r="37" spans="1:3" s="60" customFormat="1" ht="11.25" customHeight="1">
      <c r="A37" s="778" t="s">
        <v>154</v>
      </c>
      <c r="B37" s="244">
        <v>171</v>
      </c>
      <c r="C37" s="245">
        <v>359.1</v>
      </c>
    </row>
    <row r="38" spans="1:3" s="64" customFormat="1" ht="18" customHeight="1">
      <c r="A38" s="1643">
        <v>2006</v>
      </c>
      <c r="B38" s="1644"/>
      <c r="C38" s="1645"/>
    </row>
    <row r="39" spans="1:3" s="60" customFormat="1" ht="16.5" customHeight="1">
      <c r="A39" s="235" t="s">
        <v>146</v>
      </c>
      <c r="B39" s="238">
        <f>SUM(B40:B47)</f>
        <v>7847</v>
      </c>
      <c r="C39" s="239">
        <f>SUM(C40:C47)</f>
        <v>9087.2999999999993</v>
      </c>
    </row>
    <row r="40" spans="1:3" s="60" customFormat="1" ht="11.25" customHeight="1">
      <c r="A40" s="777" t="s">
        <v>148</v>
      </c>
      <c r="B40" s="240">
        <v>604</v>
      </c>
      <c r="C40" s="241">
        <v>1526.1</v>
      </c>
    </row>
    <row r="41" spans="1:3" s="60" customFormat="1" ht="11.25" customHeight="1">
      <c r="A41" s="777" t="s">
        <v>149</v>
      </c>
      <c r="B41" s="240">
        <v>4964</v>
      </c>
      <c r="C41" s="241">
        <v>1378.6</v>
      </c>
    </row>
    <row r="42" spans="1:3" s="60" customFormat="1" ht="11.25" customHeight="1">
      <c r="A42" s="777" t="s">
        <v>150</v>
      </c>
      <c r="B42" s="240">
        <v>47</v>
      </c>
      <c r="C42" s="241">
        <v>43</v>
      </c>
    </row>
    <row r="43" spans="1:3" s="60" customFormat="1" ht="11.25" customHeight="1">
      <c r="A43" s="777" t="s">
        <v>151</v>
      </c>
      <c r="B43" s="240">
        <v>80</v>
      </c>
      <c r="C43" s="241">
        <v>244</v>
      </c>
    </row>
    <row r="44" spans="1:3" s="60" customFormat="1" ht="11.25" customHeight="1">
      <c r="A44" s="777" t="s">
        <v>152</v>
      </c>
      <c r="B44" s="240">
        <v>122</v>
      </c>
      <c r="C44" s="241">
        <v>244</v>
      </c>
    </row>
    <row r="45" spans="1:3" s="60" customFormat="1" ht="11.25" customHeight="1">
      <c r="A45" s="777" t="s">
        <v>153</v>
      </c>
      <c r="B45" s="240">
        <v>1775</v>
      </c>
      <c r="C45" s="241">
        <v>5291.8</v>
      </c>
    </row>
    <row r="46" spans="1:3" s="60" customFormat="1" ht="11.25" customHeight="1">
      <c r="A46" s="777" t="s">
        <v>160</v>
      </c>
      <c r="B46" s="240">
        <v>102</v>
      </c>
      <c r="C46" s="241">
        <v>20.399999999999999</v>
      </c>
    </row>
    <row r="47" spans="1:3" s="60" customFormat="1" ht="11.25" customHeight="1">
      <c r="A47" s="778" t="s">
        <v>154</v>
      </c>
      <c r="B47" s="244">
        <v>153</v>
      </c>
      <c r="C47" s="245">
        <v>339.4</v>
      </c>
    </row>
    <row r="48" spans="1:3" s="64" customFormat="1" ht="18" customHeight="1">
      <c r="A48" s="1643">
        <v>2007</v>
      </c>
      <c r="B48" s="1644"/>
      <c r="C48" s="1645"/>
    </row>
    <row r="49" spans="1:4" s="60" customFormat="1" ht="16.5" customHeight="1">
      <c r="A49" s="235" t="s">
        <v>146</v>
      </c>
      <c r="B49" s="238">
        <f>SUM(B50:B56)</f>
        <v>9590</v>
      </c>
      <c r="C49" s="239">
        <f>SUM(C50:C56)</f>
        <v>7445.2999999999993</v>
      </c>
      <c r="D49" s="61"/>
    </row>
    <row r="50" spans="1:4" s="60" customFormat="1" ht="11.25" customHeight="1">
      <c r="A50" s="777" t="s">
        <v>148</v>
      </c>
      <c r="B50" s="240">
        <v>524</v>
      </c>
      <c r="C50" s="241">
        <v>1296.5</v>
      </c>
      <c r="D50" s="61"/>
    </row>
    <row r="51" spans="1:4" s="60" customFormat="1" ht="11.25" customHeight="1">
      <c r="A51" s="777" t="s">
        <v>149</v>
      </c>
      <c r="B51" s="240">
        <v>7720</v>
      </c>
      <c r="C51" s="241">
        <v>2341.5</v>
      </c>
      <c r="D51" s="61"/>
    </row>
    <row r="52" spans="1:4" s="60" customFormat="1" ht="11.25" customHeight="1">
      <c r="A52" s="777" t="s">
        <v>151</v>
      </c>
      <c r="B52" s="240">
        <v>69</v>
      </c>
      <c r="C52" s="241">
        <v>203.8</v>
      </c>
      <c r="D52" s="61"/>
    </row>
    <row r="53" spans="1:4" s="60" customFormat="1" ht="11.25" customHeight="1">
      <c r="A53" s="777" t="s">
        <v>152</v>
      </c>
      <c r="B53" s="240">
        <v>105</v>
      </c>
      <c r="C53" s="241">
        <v>210</v>
      </c>
      <c r="D53" s="61"/>
    </row>
    <row r="54" spans="1:4" s="60" customFormat="1" ht="11.25" customHeight="1">
      <c r="A54" s="777" t="s">
        <v>153</v>
      </c>
      <c r="B54" s="240">
        <v>1094</v>
      </c>
      <c r="C54" s="241">
        <v>3297.6</v>
      </c>
      <c r="D54" s="61"/>
    </row>
    <row r="55" spans="1:4" s="60" customFormat="1" ht="11.25" customHeight="1">
      <c r="A55" s="777" t="s">
        <v>160</v>
      </c>
      <c r="B55" s="240">
        <v>30</v>
      </c>
      <c r="C55" s="241">
        <v>6</v>
      </c>
      <c r="D55" s="61"/>
    </row>
    <row r="56" spans="1:4" s="60" customFormat="1" ht="11.25" customHeight="1">
      <c r="A56" s="778" t="s">
        <v>154</v>
      </c>
      <c r="B56" s="240">
        <v>48</v>
      </c>
      <c r="C56" s="241">
        <v>89.9</v>
      </c>
      <c r="D56" s="61"/>
    </row>
    <row r="57" spans="1:4" s="64" customFormat="1" ht="18" customHeight="1">
      <c r="A57" s="1643">
        <v>2008</v>
      </c>
      <c r="B57" s="1644"/>
      <c r="C57" s="1645"/>
      <c r="D57" s="65"/>
    </row>
    <row r="58" spans="1:4" s="60" customFormat="1" ht="16.5" customHeight="1">
      <c r="A58" s="235" t="s">
        <v>146</v>
      </c>
      <c r="B58" s="238">
        <f>SUM(B59:B66)</f>
        <v>4955</v>
      </c>
      <c r="C58" s="239">
        <f>SUM(C59:C66)</f>
        <v>4278</v>
      </c>
    </row>
    <row r="59" spans="1:4" s="60" customFormat="1" ht="11.25" customHeight="1">
      <c r="A59" s="777" t="s">
        <v>148</v>
      </c>
      <c r="B59" s="240">
        <v>626</v>
      </c>
      <c r="C59" s="241">
        <v>1305</v>
      </c>
    </row>
    <row r="60" spans="1:4" s="60" customFormat="1" ht="11.25" customHeight="1">
      <c r="A60" s="777" t="s">
        <v>149</v>
      </c>
      <c r="B60" s="240">
        <v>3520</v>
      </c>
      <c r="C60" s="241">
        <v>744.2</v>
      </c>
    </row>
    <row r="61" spans="1:4" s="60" customFormat="1" ht="11.25" customHeight="1">
      <c r="A61" s="777" t="s">
        <v>151</v>
      </c>
      <c r="B61" s="240">
        <v>20</v>
      </c>
      <c r="C61" s="241">
        <v>60</v>
      </c>
    </row>
    <row r="62" spans="1:4" s="60" customFormat="1" ht="11.25" customHeight="1">
      <c r="A62" s="777" t="s">
        <v>152</v>
      </c>
      <c r="B62" s="240">
        <v>130</v>
      </c>
      <c r="C62" s="241">
        <v>210</v>
      </c>
    </row>
    <row r="63" spans="1:4" s="60" customFormat="1" ht="11.25" customHeight="1">
      <c r="A63" s="779" t="s">
        <v>161</v>
      </c>
      <c r="B63" s="240">
        <v>89</v>
      </c>
      <c r="C63" s="241">
        <v>293.3</v>
      </c>
    </row>
    <row r="64" spans="1:4" s="60" customFormat="1" ht="11.25" customHeight="1">
      <c r="A64" s="777" t="s">
        <v>153</v>
      </c>
      <c r="B64" s="240">
        <v>540</v>
      </c>
      <c r="C64" s="241">
        <v>1659.5</v>
      </c>
    </row>
    <row r="65" spans="1:3" s="60" customFormat="1" ht="11.25" customHeight="1">
      <c r="A65" s="777" t="s">
        <v>160</v>
      </c>
      <c r="B65" s="240">
        <v>15</v>
      </c>
      <c r="C65" s="241">
        <v>3</v>
      </c>
    </row>
    <row r="66" spans="1:3" s="60" customFormat="1" ht="11.25" customHeight="1">
      <c r="A66" s="778" t="s">
        <v>154</v>
      </c>
      <c r="B66" s="244">
        <v>15</v>
      </c>
      <c r="C66" s="245">
        <v>3</v>
      </c>
    </row>
    <row r="67" spans="1:3" s="64" customFormat="1" ht="18" customHeight="1">
      <c r="A67" s="1643">
        <v>2009</v>
      </c>
      <c r="B67" s="1644"/>
      <c r="C67" s="1645"/>
    </row>
    <row r="68" spans="1:3" s="60" customFormat="1" ht="16.5" customHeight="1">
      <c r="A68" s="235" t="s">
        <v>146</v>
      </c>
      <c r="B68" s="238">
        <f>SUM(B69:B76)</f>
        <v>10173</v>
      </c>
      <c r="C68" s="239">
        <f>SUM(C69:C76)</f>
        <v>6059.2</v>
      </c>
    </row>
    <row r="69" spans="1:3" s="60" customFormat="1" ht="11.25" customHeight="1">
      <c r="A69" s="777" t="s">
        <v>148</v>
      </c>
      <c r="B69" s="240">
        <v>293</v>
      </c>
      <c r="C69" s="241">
        <v>658</v>
      </c>
    </row>
    <row r="70" spans="1:3" s="60" customFormat="1" ht="11.25" customHeight="1">
      <c r="A70" s="777" t="s">
        <v>149</v>
      </c>
      <c r="B70" s="240">
        <v>8617</v>
      </c>
      <c r="C70" s="241">
        <v>2685.4</v>
      </c>
    </row>
    <row r="71" spans="1:3" s="60" customFormat="1" ht="11.25" customHeight="1">
      <c r="A71" s="777" t="s">
        <v>151</v>
      </c>
      <c r="B71" s="240">
        <v>214</v>
      </c>
      <c r="C71" s="241">
        <v>623.1</v>
      </c>
    </row>
    <row r="72" spans="1:3" s="60" customFormat="1" ht="11.25" customHeight="1">
      <c r="A72" s="777" t="s">
        <v>152</v>
      </c>
      <c r="B72" s="240">
        <v>45</v>
      </c>
      <c r="C72" s="241">
        <v>76.8</v>
      </c>
    </row>
    <row r="73" spans="1:3" s="60" customFormat="1" ht="11.25" customHeight="1">
      <c r="A73" s="779" t="s">
        <v>161</v>
      </c>
      <c r="B73" s="240">
        <v>39</v>
      </c>
      <c r="C73" s="241">
        <v>104.2</v>
      </c>
    </row>
    <row r="74" spans="1:3" s="60" customFormat="1" ht="11.25" customHeight="1">
      <c r="A74" s="777" t="s">
        <v>153</v>
      </c>
      <c r="B74" s="240">
        <v>525</v>
      </c>
      <c r="C74" s="241">
        <v>1597</v>
      </c>
    </row>
    <row r="75" spans="1:3" s="60" customFormat="1" ht="11.25" customHeight="1">
      <c r="A75" s="777" t="s">
        <v>160</v>
      </c>
      <c r="B75" s="240">
        <v>130</v>
      </c>
      <c r="C75" s="241">
        <v>26</v>
      </c>
    </row>
    <row r="76" spans="1:3" s="60" customFormat="1" ht="11.25" customHeight="1">
      <c r="A76" s="778" t="s">
        <v>154</v>
      </c>
      <c r="B76" s="244">
        <v>310</v>
      </c>
      <c r="C76" s="245">
        <v>288.7</v>
      </c>
    </row>
    <row r="77" spans="1:3" s="64" customFormat="1" ht="18" customHeight="1">
      <c r="A77" s="1643">
        <v>2010</v>
      </c>
      <c r="B77" s="1644"/>
      <c r="C77" s="1645"/>
    </row>
    <row r="78" spans="1:3" s="60" customFormat="1" ht="16.5" customHeight="1">
      <c r="A78" s="235" t="s">
        <v>146</v>
      </c>
      <c r="B78" s="238">
        <f>SUM(B79:B86)</f>
        <v>11710</v>
      </c>
      <c r="C78" s="239">
        <f>SUM(C79:C86)</f>
        <v>10196.299999999999</v>
      </c>
    </row>
    <row r="79" spans="1:3" s="60" customFormat="1" ht="11.25" customHeight="1">
      <c r="A79" s="236" t="s">
        <v>148</v>
      </c>
      <c r="B79" s="240">
        <v>822</v>
      </c>
      <c r="C79" s="241">
        <v>1868.3</v>
      </c>
    </row>
    <row r="80" spans="1:3" s="60" customFormat="1" ht="11.25" customHeight="1">
      <c r="A80" s="236" t="s">
        <v>149</v>
      </c>
      <c r="B80" s="240">
        <v>8546</v>
      </c>
      <c r="C80" s="241">
        <v>2221.8000000000002</v>
      </c>
    </row>
    <row r="81" spans="1:3" s="60" customFormat="1" ht="11.25" customHeight="1">
      <c r="A81" s="236" t="s">
        <v>151</v>
      </c>
      <c r="B81" s="240">
        <v>58</v>
      </c>
      <c r="C81" s="241">
        <v>160.69999999999999</v>
      </c>
    </row>
    <row r="82" spans="1:3" s="60" customFormat="1" ht="11.25" customHeight="1">
      <c r="A82" s="236" t="s">
        <v>152</v>
      </c>
      <c r="B82" s="240">
        <v>415</v>
      </c>
      <c r="C82" s="241">
        <v>846</v>
      </c>
    </row>
    <row r="83" spans="1:3" s="60" customFormat="1" ht="11.25" customHeight="1">
      <c r="A83" s="468" t="s">
        <v>161</v>
      </c>
      <c r="B83" s="240">
        <v>603</v>
      </c>
      <c r="C83" s="241">
        <v>1978.5</v>
      </c>
    </row>
    <row r="84" spans="1:3" s="60" customFormat="1" ht="11.25" customHeight="1">
      <c r="A84" s="236" t="s">
        <v>153</v>
      </c>
      <c r="B84" s="240">
        <v>899</v>
      </c>
      <c r="C84" s="241">
        <v>2713.5</v>
      </c>
    </row>
    <row r="85" spans="1:3" s="60" customFormat="1" ht="11.25" customHeight="1">
      <c r="A85" s="236" t="s">
        <v>160</v>
      </c>
      <c r="B85" s="240">
        <v>107</v>
      </c>
      <c r="C85" s="241">
        <v>21.4</v>
      </c>
    </row>
    <row r="86" spans="1:3" s="60" customFormat="1" ht="11.25" customHeight="1">
      <c r="A86" s="466" t="s">
        <v>154</v>
      </c>
      <c r="B86" s="244">
        <v>260</v>
      </c>
      <c r="C86" s="245">
        <v>386.1</v>
      </c>
    </row>
    <row r="87" spans="1:3" s="64" customFormat="1" ht="18" customHeight="1">
      <c r="A87" s="1643">
        <v>2011</v>
      </c>
      <c r="B87" s="1644"/>
      <c r="C87" s="1645"/>
    </row>
    <row r="88" spans="1:3" s="60" customFormat="1" ht="16.5" customHeight="1">
      <c r="A88" s="235" t="s">
        <v>146</v>
      </c>
      <c r="B88" s="238">
        <f>SUM(B89:B96)</f>
        <v>8817</v>
      </c>
      <c r="C88" s="239">
        <f>SUM(C89:C96)</f>
        <v>5441.3000000000011</v>
      </c>
    </row>
    <row r="89" spans="1:3" s="60" customFormat="1" ht="11.25" customHeight="1">
      <c r="A89" s="236" t="s">
        <v>148</v>
      </c>
      <c r="B89" s="240">
        <v>576</v>
      </c>
      <c r="C89" s="241">
        <v>1439.1</v>
      </c>
    </row>
    <row r="90" spans="1:3" s="60" customFormat="1" ht="11.25" customHeight="1">
      <c r="A90" s="236" t="s">
        <v>149</v>
      </c>
      <c r="B90" s="240">
        <v>7248</v>
      </c>
      <c r="C90" s="241">
        <v>1546.1</v>
      </c>
    </row>
    <row r="91" spans="1:3" s="60" customFormat="1" ht="11.25" customHeight="1">
      <c r="A91" s="236" t="s">
        <v>151</v>
      </c>
      <c r="B91" s="240">
        <v>92</v>
      </c>
      <c r="C91" s="241">
        <v>266</v>
      </c>
    </row>
    <row r="92" spans="1:3" s="60" customFormat="1" ht="11.25" customHeight="1">
      <c r="A92" s="236" t="s">
        <v>152</v>
      </c>
      <c r="B92" s="240">
        <v>249</v>
      </c>
      <c r="C92" s="241">
        <v>497.4</v>
      </c>
    </row>
    <row r="93" spans="1:3" s="60" customFormat="1" ht="11.25" customHeight="1">
      <c r="A93" s="468" t="s">
        <v>161</v>
      </c>
      <c r="B93" s="240">
        <v>101</v>
      </c>
      <c r="C93" s="241">
        <v>353.5</v>
      </c>
    </row>
    <row r="94" spans="1:3" s="60" customFormat="1" ht="11.25" customHeight="1">
      <c r="A94" s="236" t="s">
        <v>153</v>
      </c>
      <c r="B94" s="240">
        <v>452</v>
      </c>
      <c r="C94" s="241">
        <v>1244.3</v>
      </c>
    </row>
    <row r="95" spans="1:3" s="60" customFormat="1" ht="11.25" customHeight="1">
      <c r="A95" s="236" t="s">
        <v>160</v>
      </c>
      <c r="B95" s="240">
        <v>76</v>
      </c>
      <c r="C95" s="241">
        <v>15.3</v>
      </c>
    </row>
    <row r="96" spans="1:3" s="60" customFormat="1" ht="11.25" customHeight="1">
      <c r="A96" s="466" t="s">
        <v>154</v>
      </c>
      <c r="B96" s="244">
        <v>23</v>
      </c>
      <c r="C96" s="245">
        <v>79.599999999999994</v>
      </c>
    </row>
    <row r="97" spans="1:3" s="64" customFormat="1" ht="18" customHeight="1">
      <c r="A97" s="1643">
        <v>2012</v>
      </c>
      <c r="B97" s="1644"/>
      <c r="C97" s="1645"/>
    </row>
    <row r="98" spans="1:3" s="60" customFormat="1" ht="16.5" customHeight="1">
      <c r="A98" s="235" t="s">
        <v>146</v>
      </c>
      <c r="B98" s="238">
        <v>6433</v>
      </c>
      <c r="C98" s="243">
        <v>7611</v>
      </c>
    </row>
    <row r="99" spans="1:3" s="60" customFormat="1" ht="11.25" customHeight="1">
      <c r="A99" s="236" t="s">
        <v>148</v>
      </c>
      <c r="B99" s="240">
        <v>592</v>
      </c>
      <c r="C99" s="241">
        <v>1429.4</v>
      </c>
    </row>
    <row r="100" spans="1:3" s="60" customFormat="1" ht="11.25" customHeight="1">
      <c r="A100" s="236" t="s">
        <v>149</v>
      </c>
      <c r="B100" s="240">
        <v>3986</v>
      </c>
      <c r="C100" s="241">
        <v>836.3</v>
      </c>
    </row>
    <row r="101" spans="1:3" s="60" customFormat="1" ht="11.25" customHeight="1">
      <c r="A101" s="236" t="s">
        <v>151</v>
      </c>
      <c r="B101" s="240">
        <v>71</v>
      </c>
      <c r="C101" s="241">
        <v>207.9</v>
      </c>
    </row>
    <row r="102" spans="1:3" s="60" customFormat="1" ht="11.25" customHeight="1">
      <c r="A102" s="236" t="s">
        <v>152</v>
      </c>
      <c r="B102" s="240">
        <v>331</v>
      </c>
      <c r="C102" s="241">
        <v>608.20000000000005</v>
      </c>
    </row>
    <row r="103" spans="1:3" s="60" customFormat="1" ht="11.25" customHeight="1">
      <c r="A103" s="468" t="s">
        <v>161</v>
      </c>
      <c r="B103" s="240">
        <v>264</v>
      </c>
      <c r="C103" s="241">
        <v>900.9</v>
      </c>
    </row>
    <row r="104" spans="1:3" s="60" customFormat="1" ht="11.25" customHeight="1">
      <c r="A104" s="236" t="s">
        <v>153</v>
      </c>
      <c r="B104" s="240">
        <v>1158</v>
      </c>
      <c r="C104" s="241">
        <v>3545.3</v>
      </c>
    </row>
    <row r="105" spans="1:3" s="60" customFormat="1" ht="11.25" customHeight="1">
      <c r="A105" s="466" t="s">
        <v>154</v>
      </c>
      <c r="B105" s="244">
        <v>31</v>
      </c>
      <c r="C105" s="245">
        <v>83</v>
      </c>
    </row>
    <row r="106" spans="1:3" s="64" customFormat="1" ht="18" customHeight="1">
      <c r="A106" s="1643">
        <v>2013</v>
      </c>
      <c r="B106" s="1644"/>
      <c r="C106" s="1645"/>
    </row>
    <row r="107" spans="1:3" s="60" customFormat="1" ht="16.5" customHeight="1">
      <c r="A107" s="235" t="s">
        <v>146</v>
      </c>
      <c r="B107" s="238">
        <v>6742</v>
      </c>
      <c r="C107" s="243">
        <v>8411.5</v>
      </c>
    </row>
    <row r="108" spans="1:3" s="60" customFormat="1" ht="11.25" customHeight="1">
      <c r="A108" s="236" t="s">
        <v>148</v>
      </c>
      <c r="B108" s="240">
        <v>568</v>
      </c>
      <c r="C108" s="241">
        <v>1239</v>
      </c>
    </row>
    <row r="109" spans="1:3" s="60" customFormat="1" ht="11.25" customHeight="1">
      <c r="A109" s="236" t="s">
        <v>149</v>
      </c>
      <c r="B109" s="240">
        <v>4181</v>
      </c>
      <c r="C109" s="241">
        <v>1017.9</v>
      </c>
    </row>
    <row r="110" spans="1:3" s="60" customFormat="1" ht="11.25" customHeight="1">
      <c r="A110" s="236" t="s">
        <v>151</v>
      </c>
      <c r="B110" s="240">
        <v>31</v>
      </c>
      <c r="C110" s="241">
        <v>87.9</v>
      </c>
    </row>
    <row r="111" spans="1:3" s="60" customFormat="1" ht="11.25" customHeight="1">
      <c r="A111" s="236" t="s">
        <v>152</v>
      </c>
      <c r="B111" s="240">
        <v>297</v>
      </c>
      <c r="C111" s="241">
        <v>380.4</v>
      </c>
    </row>
    <row r="112" spans="1:3" s="60" customFormat="1" ht="11.25" customHeight="1">
      <c r="A112" s="468" t="s">
        <v>161</v>
      </c>
      <c r="B112" s="240">
        <v>450</v>
      </c>
      <c r="C112" s="241">
        <v>1459.5</v>
      </c>
    </row>
    <row r="113" spans="1:6" s="60" customFormat="1" ht="11.25" customHeight="1">
      <c r="A113" s="236" t="s">
        <v>153</v>
      </c>
      <c r="B113" s="240">
        <v>1203</v>
      </c>
      <c r="C113" s="241">
        <v>4203.8</v>
      </c>
    </row>
    <row r="114" spans="1:6" s="60" customFormat="1" ht="11.25" customHeight="1">
      <c r="A114" s="466" t="s">
        <v>154</v>
      </c>
      <c r="B114" s="244">
        <v>12</v>
      </c>
      <c r="C114" s="245">
        <v>23</v>
      </c>
    </row>
    <row r="115" spans="1:6" s="64" customFormat="1" ht="18" customHeight="1">
      <c r="A115" s="1643">
        <v>2014</v>
      </c>
      <c r="B115" s="1644"/>
      <c r="C115" s="1645"/>
    </row>
    <row r="116" spans="1:6" s="60" customFormat="1" ht="16.5" customHeight="1">
      <c r="A116" s="235" t="s">
        <v>146</v>
      </c>
      <c r="B116" s="238">
        <f>SUM(B117:B123)</f>
        <v>5521</v>
      </c>
      <c r="C116" s="243">
        <f>SUM(C117:C123)</f>
        <v>5646.7</v>
      </c>
      <c r="E116" s="401"/>
      <c r="F116" s="402"/>
    </row>
    <row r="117" spans="1:6" s="60" customFormat="1" ht="11.25" customHeight="1">
      <c r="A117" s="236" t="s">
        <v>148</v>
      </c>
      <c r="B117" s="240">
        <v>426</v>
      </c>
      <c r="C117" s="241">
        <v>846.4</v>
      </c>
      <c r="E117" s="401"/>
      <c r="F117" s="402"/>
    </row>
    <row r="118" spans="1:6" s="60" customFormat="1" ht="11.25" customHeight="1">
      <c r="A118" s="236" t="s">
        <v>149</v>
      </c>
      <c r="B118" s="240">
        <v>3605</v>
      </c>
      <c r="C118" s="241">
        <v>814.6</v>
      </c>
      <c r="E118" s="401"/>
      <c r="F118" s="402"/>
    </row>
    <row r="119" spans="1:6" s="60" customFormat="1" ht="11.25" customHeight="1">
      <c r="A119" s="236" t="s">
        <v>151</v>
      </c>
      <c r="B119" s="240">
        <v>94</v>
      </c>
      <c r="C119" s="241">
        <v>263.2</v>
      </c>
      <c r="E119" s="401"/>
      <c r="F119" s="402"/>
    </row>
    <row r="120" spans="1:6" s="60" customFormat="1" ht="11.25" customHeight="1">
      <c r="A120" s="236" t="s">
        <v>152</v>
      </c>
      <c r="B120" s="240">
        <v>306</v>
      </c>
      <c r="C120" s="241">
        <v>422.8</v>
      </c>
      <c r="E120" s="401"/>
      <c r="F120" s="402"/>
    </row>
    <row r="121" spans="1:6" s="60" customFormat="1" ht="11.25" customHeight="1">
      <c r="A121" s="468" t="s">
        <v>161</v>
      </c>
      <c r="B121" s="240">
        <v>196</v>
      </c>
      <c r="C121" s="241">
        <v>648.20000000000005</v>
      </c>
      <c r="E121" s="401"/>
      <c r="F121" s="402"/>
    </row>
    <row r="122" spans="1:6" s="60" customFormat="1" ht="11.25" customHeight="1">
      <c r="A122" s="236" t="s">
        <v>153</v>
      </c>
      <c r="B122" s="240">
        <v>796</v>
      </c>
      <c r="C122" s="241">
        <v>2449.6999999999998</v>
      </c>
      <c r="E122" s="401"/>
      <c r="F122" s="402"/>
    </row>
    <row r="123" spans="1:6" s="60" customFormat="1" ht="11.25" customHeight="1">
      <c r="A123" s="466" t="s">
        <v>154</v>
      </c>
      <c r="B123" s="244">
        <v>98</v>
      </c>
      <c r="C123" s="245">
        <v>201.8</v>
      </c>
      <c r="E123" s="401"/>
      <c r="F123" s="402"/>
    </row>
    <row r="124" spans="1:6" s="64" customFormat="1" ht="18" customHeight="1">
      <c r="A124" s="1643">
        <v>2015</v>
      </c>
      <c r="B124" s="1644"/>
      <c r="C124" s="1645"/>
    </row>
    <row r="125" spans="1:6" s="60" customFormat="1" ht="16.5" customHeight="1">
      <c r="A125" s="235" t="s">
        <v>146</v>
      </c>
      <c r="B125" s="238">
        <f>SUM(B126:B132)</f>
        <v>5657</v>
      </c>
      <c r="C125" s="243">
        <f>SUM(C126:C132)</f>
        <v>7611.6</v>
      </c>
      <c r="E125" s="401"/>
      <c r="F125" s="402"/>
    </row>
    <row r="126" spans="1:6" s="60" customFormat="1" ht="11.25" customHeight="1">
      <c r="A126" s="236" t="s">
        <v>148</v>
      </c>
      <c r="B126" s="240">
        <v>680</v>
      </c>
      <c r="C126" s="241">
        <v>1404.9</v>
      </c>
      <c r="E126" s="401"/>
      <c r="F126" s="402"/>
    </row>
    <row r="127" spans="1:6" s="60" customFormat="1" ht="11.25" customHeight="1">
      <c r="A127" s="236" t="s">
        <v>149</v>
      </c>
      <c r="B127" s="240">
        <v>2963</v>
      </c>
      <c r="C127" s="241">
        <v>634.79999999999995</v>
      </c>
      <c r="E127" s="401"/>
      <c r="F127" s="402"/>
    </row>
    <row r="128" spans="1:6" s="60" customFormat="1" ht="11.25" customHeight="1">
      <c r="A128" s="236" t="s">
        <v>151</v>
      </c>
      <c r="B128" s="240">
        <v>45</v>
      </c>
      <c r="C128" s="241">
        <v>126</v>
      </c>
      <c r="E128" s="401"/>
      <c r="F128" s="402"/>
    </row>
    <row r="129" spans="1:6" s="60" customFormat="1" ht="11.25" customHeight="1">
      <c r="A129" s="236" t="s">
        <v>152</v>
      </c>
      <c r="B129" s="240">
        <v>260</v>
      </c>
      <c r="C129" s="241">
        <v>341.5</v>
      </c>
      <c r="E129" s="401"/>
      <c r="F129" s="402"/>
    </row>
    <row r="130" spans="1:6" s="60" customFormat="1" ht="11.25" customHeight="1">
      <c r="A130" s="468" t="s">
        <v>161</v>
      </c>
      <c r="B130" s="240">
        <v>315</v>
      </c>
      <c r="C130" s="241">
        <v>1012.4</v>
      </c>
      <c r="E130" s="401"/>
      <c r="F130" s="402"/>
    </row>
    <row r="131" spans="1:6" s="60" customFormat="1" ht="11.25" customHeight="1">
      <c r="A131" s="236" t="s">
        <v>153</v>
      </c>
      <c r="B131" s="240">
        <v>1157</v>
      </c>
      <c r="C131" s="241">
        <v>3543</v>
      </c>
      <c r="E131" s="401"/>
      <c r="F131" s="402"/>
    </row>
    <row r="132" spans="1:6" s="60" customFormat="1" ht="11.25" customHeight="1">
      <c r="A132" s="466" t="s">
        <v>154</v>
      </c>
      <c r="B132" s="244">
        <v>237</v>
      </c>
      <c r="C132" s="245">
        <v>549</v>
      </c>
      <c r="E132" s="401"/>
      <c r="F132" s="402"/>
    </row>
    <row r="133" spans="1:6" s="64" customFormat="1" ht="18" customHeight="1">
      <c r="A133" s="1643">
        <v>2016</v>
      </c>
      <c r="B133" s="1644"/>
      <c r="C133" s="1645"/>
    </row>
    <row r="134" spans="1:6" s="60" customFormat="1" ht="16.5" customHeight="1">
      <c r="A134" s="235" t="s">
        <v>146</v>
      </c>
      <c r="B134" s="238">
        <f>SUM(B135:B142)</f>
        <v>7403</v>
      </c>
      <c r="C134" s="243">
        <f>SUM(C135:C142)</f>
        <v>11546.3</v>
      </c>
      <c r="E134" s="401"/>
      <c r="F134" s="402"/>
    </row>
    <row r="135" spans="1:6" s="60" customFormat="1" ht="11.25" customHeight="1">
      <c r="A135" s="236" t="s">
        <v>148</v>
      </c>
      <c r="B135" s="240">
        <v>870</v>
      </c>
      <c r="C135" s="241">
        <v>1781.6</v>
      </c>
      <c r="E135" s="401"/>
      <c r="F135" s="402"/>
    </row>
    <row r="136" spans="1:6" s="60" customFormat="1" ht="11.25" customHeight="1">
      <c r="A136" s="236" t="s">
        <v>149</v>
      </c>
      <c r="B136" s="240">
        <v>3311</v>
      </c>
      <c r="C136" s="241">
        <v>723</v>
      </c>
      <c r="E136" s="401"/>
      <c r="F136" s="402"/>
    </row>
    <row r="137" spans="1:6" s="60" customFormat="1" ht="11.25" customHeight="1">
      <c r="A137" s="236" t="s">
        <v>151</v>
      </c>
      <c r="B137" s="240">
        <v>117</v>
      </c>
      <c r="C137" s="241">
        <v>327</v>
      </c>
      <c r="E137" s="401"/>
      <c r="F137" s="402"/>
    </row>
    <row r="138" spans="1:6" s="60" customFormat="1" ht="11.25" customHeight="1">
      <c r="A138" s="236" t="s">
        <v>152</v>
      </c>
      <c r="B138" s="240">
        <v>433</v>
      </c>
      <c r="C138" s="241">
        <v>558.70000000000005</v>
      </c>
      <c r="E138" s="401"/>
      <c r="F138" s="402"/>
    </row>
    <row r="139" spans="1:6" s="60" customFormat="1" ht="11.25" customHeight="1">
      <c r="A139" s="468" t="s">
        <v>161</v>
      </c>
      <c r="B139" s="240">
        <v>362</v>
      </c>
      <c r="C139" s="241">
        <v>1166.4000000000001</v>
      </c>
      <c r="E139" s="401"/>
      <c r="F139" s="402"/>
    </row>
    <row r="140" spans="1:6" s="60" customFormat="1" ht="11.25" customHeight="1">
      <c r="A140" s="236" t="s">
        <v>553</v>
      </c>
      <c r="B140" s="240">
        <v>287</v>
      </c>
      <c r="C140" s="241">
        <v>921.1</v>
      </c>
      <c r="E140" s="401"/>
      <c r="F140" s="402"/>
    </row>
    <row r="141" spans="1:6" s="60" customFormat="1" ht="11.25" customHeight="1">
      <c r="A141" s="236" t="s">
        <v>153</v>
      </c>
      <c r="B141" s="240">
        <v>1743</v>
      </c>
      <c r="C141" s="241">
        <v>5441.7</v>
      </c>
      <c r="E141" s="401"/>
      <c r="F141" s="402"/>
    </row>
    <row r="142" spans="1:6" s="60" customFormat="1" ht="11.25" customHeight="1">
      <c r="A142" s="466" t="s">
        <v>154</v>
      </c>
      <c r="B142" s="244">
        <v>280</v>
      </c>
      <c r="C142" s="245">
        <v>626.79999999999995</v>
      </c>
      <c r="E142" s="401"/>
      <c r="F142" s="402"/>
    </row>
    <row r="143" spans="1:6" s="64" customFormat="1" ht="18" customHeight="1">
      <c r="A143" s="1643">
        <v>2017</v>
      </c>
      <c r="B143" s="1644"/>
      <c r="C143" s="1645"/>
    </row>
    <row r="144" spans="1:6" s="60" customFormat="1" ht="16.5" customHeight="1">
      <c r="A144" s="235" t="s">
        <v>146</v>
      </c>
      <c r="B144" s="238">
        <f>SUM(B145:B154)</f>
        <v>9228</v>
      </c>
      <c r="C144" s="243">
        <f>SUM(C145:C154)</f>
        <v>17432.7</v>
      </c>
      <c r="E144" s="401"/>
      <c r="F144" s="402"/>
    </row>
    <row r="145" spans="1:6" s="60" customFormat="1" ht="11.25" customHeight="1">
      <c r="A145" s="236" t="s">
        <v>148</v>
      </c>
      <c r="B145" s="240">
        <v>1097</v>
      </c>
      <c r="C145" s="241">
        <v>2368.9</v>
      </c>
      <c r="E145" s="401"/>
      <c r="F145" s="402"/>
    </row>
    <row r="146" spans="1:6" s="60" customFormat="1" ht="11.25" customHeight="1">
      <c r="A146" s="468" t="s">
        <v>149</v>
      </c>
      <c r="B146" s="240">
        <v>3255</v>
      </c>
      <c r="C146" s="241">
        <v>743</v>
      </c>
      <c r="E146" s="401"/>
      <c r="F146" s="402"/>
    </row>
    <row r="147" spans="1:6" s="60" customFormat="1" ht="11.25" customHeight="1">
      <c r="A147" s="236" t="s">
        <v>151</v>
      </c>
      <c r="B147" s="240">
        <v>323</v>
      </c>
      <c r="C147" s="241">
        <v>903</v>
      </c>
      <c r="E147" s="401"/>
      <c r="F147" s="402"/>
    </row>
    <row r="148" spans="1:6" s="60" customFormat="1" ht="11.25" customHeight="1">
      <c r="A148" s="236" t="s">
        <v>152</v>
      </c>
      <c r="B148" s="240">
        <v>510</v>
      </c>
      <c r="C148" s="241">
        <v>725.8</v>
      </c>
      <c r="E148" s="401"/>
      <c r="F148" s="402"/>
    </row>
    <row r="149" spans="1:6" s="60" customFormat="1" ht="11.25" customHeight="1">
      <c r="A149" s="236" t="s">
        <v>161</v>
      </c>
      <c r="B149" s="240">
        <v>463</v>
      </c>
      <c r="C149" s="241">
        <v>2072.4</v>
      </c>
      <c r="E149" s="401"/>
      <c r="F149" s="402"/>
    </row>
    <row r="150" spans="1:6" s="60" customFormat="1" ht="11.25" customHeight="1">
      <c r="A150" s="236" t="s">
        <v>553</v>
      </c>
      <c r="B150" s="240">
        <v>570</v>
      </c>
      <c r="C150" s="241">
        <v>1777.8</v>
      </c>
      <c r="E150" s="401"/>
      <c r="F150" s="402"/>
    </row>
    <row r="151" spans="1:6" s="60" customFormat="1" ht="11.25" customHeight="1">
      <c r="A151" s="236" t="s">
        <v>603</v>
      </c>
      <c r="B151" s="240">
        <v>175</v>
      </c>
      <c r="C151" s="241">
        <v>440</v>
      </c>
      <c r="E151" s="401"/>
      <c r="F151" s="402"/>
    </row>
    <row r="152" spans="1:6" s="60" customFormat="1" ht="11.25" customHeight="1">
      <c r="A152" s="236" t="s">
        <v>604</v>
      </c>
      <c r="B152" s="240">
        <v>106</v>
      </c>
      <c r="C152" s="241">
        <v>219.6</v>
      </c>
      <c r="E152" s="401"/>
      <c r="F152" s="402"/>
    </row>
    <row r="153" spans="1:6" s="60" customFormat="1" ht="11.25" customHeight="1">
      <c r="A153" s="236" t="s">
        <v>153</v>
      </c>
      <c r="B153" s="240">
        <v>2448</v>
      </c>
      <c r="C153" s="241">
        <v>7635</v>
      </c>
      <c r="E153" s="401"/>
      <c r="F153" s="402"/>
    </row>
    <row r="154" spans="1:6" s="60" customFormat="1" ht="11.25" customHeight="1">
      <c r="A154" s="466" t="s">
        <v>154</v>
      </c>
      <c r="B154" s="244">
        <v>281</v>
      </c>
      <c r="C154" s="245">
        <v>547.20000000000005</v>
      </c>
      <c r="E154" s="401"/>
      <c r="F154" s="402"/>
    </row>
    <row r="155" spans="1:6" s="64" customFormat="1" ht="18" customHeight="1">
      <c r="A155" s="1643">
        <v>2018</v>
      </c>
      <c r="B155" s="1644"/>
      <c r="C155" s="1645"/>
    </row>
    <row r="156" spans="1:6" s="60" customFormat="1" ht="16.5" customHeight="1">
      <c r="A156" s="235" t="s">
        <v>146</v>
      </c>
      <c r="B156" s="238">
        <f>SUM(B157:B169)</f>
        <v>10742</v>
      </c>
      <c r="C156" s="243">
        <f>SUM(C157:C169)</f>
        <v>19166.199999999997</v>
      </c>
      <c r="E156" s="401"/>
      <c r="F156" s="402"/>
    </row>
    <row r="157" spans="1:6" s="60" customFormat="1" ht="11.25" customHeight="1">
      <c r="A157" s="236" t="s">
        <v>148</v>
      </c>
      <c r="B157" s="240">
        <v>1063</v>
      </c>
      <c r="C157" s="241">
        <v>2339.4</v>
      </c>
      <c r="E157" s="401"/>
      <c r="F157" s="402"/>
    </row>
    <row r="158" spans="1:6" s="60" customFormat="1" ht="11.25" customHeight="1">
      <c r="A158" s="468" t="s">
        <v>149</v>
      </c>
      <c r="B158" s="240">
        <v>3781</v>
      </c>
      <c r="C158" s="241">
        <v>776</v>
      </c>
      <c r="E158" s="401"/>
      <c r="F158" s="402"/>
    </row>
    <row r="159" spans="1:6" s="60" customFormat="1" ht="11.25" customHeight="1">
      <c r="A159" s="236" t="s">
        <v>151</v>
      </c>
      <c r="B159" s="240">
        <v>168</v>
      </c>
      <c r="C159" s="241">
        <v>470.4</v>
      </c>
      <c r="E159" s="401"/>
      <c r="F159" s="402"/>
    </row>
    <row r="160" spans="1:6" s="60" customFormat="1" ht="11.25" customHeight="1">
      <c r="A160" s="236" t="s">
        <v>152</v>
      </c>
      <c r="B160" s="240">
        <v>338</v>
      </c>
      <c r="C160" s="241">
        <v>473.3</v>
      </c>
      <c r="E160" s="401"/>
      <c r="F160" s="402"/>
    </row>
    <row r="161" spans="1:6" s="60" customFormat="1" ht="11.25" customHeight="1">
      <c r="A161" s="236" t="s">
        <v>161</v>
      </c>
      <c r="B161" s="240">
        <v>342</v>
      </c>
      <c r="C161" s="241">
        <v>1062.2</v>
      </c>
      <c r="E161" s="401"/>
      <c r="F161" s="402"/>
    </row>
    <row r="162" spans="1:6" s="60" customFormat="1" ht="11.25" customHeight="1">
      <c r="A162" s="236" t="s">
        <v>553</v>
      </c>
      <c r="B162" s="240">
        <v>750</v>
      </c>
      <c r="C162" s="241">
        <v>2231.1</v>
      </c>
      <c r="E162" s="401"/>
      <c r="F162" s="402"/>
    </row>
    <row r="163" spans="1:6" s="60" customFormat="1" ht="11.25" customHeight="1">
      <c r="A163" s="236" t="s">
        <v>603</v>
      </c>
      <c r="B163" s="240">
        <v>192</v>
      </c>
      <c r="C163" s="241">
        <v>478</v>
      </c>
      <c r="E163" s="401"/>
      <c r="F163" s="402"/>
    </row>
    <row r="164" spans="1:6" s="60" customFormat="1" ht="11.25" customHeight="1">
      <c r="A164" s="236" t="s">
        <v>604</v>
      </c>
      <c r="B164" s="240">
        <v>118</v>
      </c>
      <c r="C164" s="241">
        <v>255.6</v>
      </c>
      <c r="E164" s="401"/>
      <c r="F164" s="402"/>
    </row>
    <row r="165" spans="1:6" s="60" customFormat="1" ht="11.25" customHeight="1">
      <c r="A165" s="236" t="s">
        <v>153</v>
      </c>
      <c r="B165" s="240">
        <v>3041</v>
      </c>
      <c r="C165" s="241">
        <v>9297.7999999999993</v>
      </c>
      <c r="E165" s="401"/>
      <c r="F165" s="402"/>
    </row>
    <row r="166" spans="1:6" s="60" customFormat="1" ht="11.25" customHeight="1">
      <c r="A166" s="236" t="s">
        <v>147</v>
      </c>
      <c r="B166" s="240">
        <v>108</v>
      </c>
      <c r="C166" s="241">
        <v>324.3</v>
      </c>
      <c r="E166" s="401"/>
      <c r="F166" s="402"/>
    </row>
    <row r="167" spans="1:6" s="60" customFormat="1" ht="11.25" customHeight="1">
      <c r="A167" s="236" t="s">
        <v>150</v>
      </c>
      <c r="B167" s="240">
        <v>126</v>
      </c>
      <c r="C167" s="241">
        <v>168</v>
      </c>
      <c r="E167" s="401"/>
      <c r="F167" s="402"/>
    </row>
    <row r="168" spans="1:6" s="60" customFormat="1" ht="11.25" customHeight="1">
      <c r="A168" s="236" t="s">
        <v>662</v>
      </c>
      <c r="B168" s="240">
        <v>297</v>
      </c>
      <c r="C168" s="241">
        <v>416.3</v>
      </c>
      <c r="E168" s="401"/>
      <c r="F168" s="402"/>
    </row>
    <row r="169" spans="1:6" s="60" customFormat="1" ht="11.25" customHeight="1">
      <c r="A169" s="466" t="s">
        <v>154</v>
      </c>
      <c r="B169" s="244">
        <v>418</v>
      </c>
      <c r="C169" s="245">
        <v>873.8</v>
      </c>
      <c r="E169" s="401"/>
      <c r="F169" s="402"/>
    </row>
    <row r="170" spans="1:6">
      <c r="F170" s="402"/>
    </row>
    <row r="171" spans="1:6" s="281" customFormat="1" ht="12.75">
      <c r="A171" s="278" t="s">
        <v>1372</v>
      </c>
      <c r="B171" s="279"/>
      <c r="C171" s="279"/>
      <c r="D171" s="280"/>
    </row>
  </sheetData>
  <mergeCells count="16">
    <mergeCell ref="A18:C18"/>
    <mergeCell ref="A7:C7"/>
    <mergeCell ref="A77:C77"/>
    <mergeCell ref="A124:C124"/>
    <mergeCell ref="A155:C155"/>
    <mergeCell ref="A28:C28"/>
    <mergeCell ref="A38:C38"/>
    <mergeCell ref="A48:C48"/>
    <mergeCell ref="A57:C57"/>
    <mergeCell ref="A67:C67"/>
    <mergeCell ref="A87:C87"/>
    <mergeCell ref="A133:C133"/>
    <mergeCell ref="A97:C97"/>
    <mergeCell ref="A106:C106"/>
    <mergeCell ref="A115:C115"/>
    <mergeCell ref="A143:C143"/>
  </mergeCells>
  <phoneticPr fontId="0" type="noConversion"/>
  <pageMargins left="0.78740157480314965" right="0.78740157480314965" top="0.86614173228346458" bottom="0.70866141732283472" header="0.51181102362204722" footer="0.51181102362204722"/>
  <pageSetup paperSize="9" scale="77" orientation="portrait" horizontalDpi="1200" verticalDpi="1200" r:id="rId1"/>
  <headerFooter alignWithMargins="0"/>
  <rowBreaks count="1" manualBreakCount="1">
    <brk id="56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F61"/>
  <sheetViews>
    <sheetView showOutlineSymbols="0" defaultGridColor="0" colorId="31" workbookViewId="0"/>
  </sheetViews>
  <sheetFormatPr defaultColWidth="12" defaultRowHeight="12"/>
  <cols>
    <col min="1" max="1" width="12.5703125" style="36" customWidth="1"/>
    <col min="2" max="3" width="15.7109375" style="36" customWidth="1"/>
    <col min="4" max="4" width="15.7109375" style="90" customWidth="1"/>
    <col min="5" max="5" width="15.7109375" style="91" customWidth="1"/>
    <col min="6" max="6" width="19.28515625" style="405" customWidth="1"/>
    <col min="7" max="16384" width="12" style="36"/>
  </cols>
  <sheetData>
    <row r="1" spans="1:6">
      <c r="F1" s="404" t="s">
        <v>98</v>
      </c>
    </row>
    <row r="2" spans="1:6">
      <c r="F2" s="404" t="s">
        <v>38</v>
      </c>
    </row>
    <row r="3" spans="1:6" ht="13.5" customHeight="1"/>
    <row r="4" spans="1:6" s="92" customFormat="1">
      <c r="A4" s="270" t="s">
        <v>643</v>
      </c>
      <c r="D4" s="93"/>
      <c r="E4" s="94"/>
      <c r="F4" s="405"/>
    </row>
    <row r="5" spans="1:6" ht="6" customHeight="1">
      <c r="A5" s="95"/>
    </row>
    <row r="6" spans="1:6" ht="21.75" customHeight="1">
      <c r="A6" s="1649" t="s">
        <v>118</v>
      </c>
      <c r="B6" s="1651" t="s">
        <v>162</v>
      </c>
      <c r="C6" s="1652"/>
      <c r="D6" s="1652"/>
      <c r="E6" s="1652"/>
      <c r="F6" s="1653" t="s">
        <v>163</v>
      </c>
    </row>
    <row r="7" spans="1:6" ht="21.75" customHeight="1">
      <c r="A7" s="1650"/>
      <c r="B7" s="567" t="s">
        <v>164</v>
      </c>
      <c r="C7" s="625" t="s">
        <v>165</v>
      </c>
      <c r="D7" s="568" t="s">
        <v>582</v>
      </c>
      <c r="E7" s="569" t="s">
        <v>120</v>
      </c>
      <c r="F7" s="1654"/>
    </row>
    <row r="8" spans="1:6" ht="13.5" customHeight="1">
      <c r="A8" s="479" t="s">
        <v>166</v>
      </c>
      <c r="B8" s="97">
        <v>1723</v>
      </c>
      <c r="C8" s="97">
        <v>3392</v>
      </c>
      <c r="D8" s="98">
        <v>813</v>
      </c>
      <c r="E8" s="99">
        <v>5928</v>
      </c>
      <c r="F8" s="563">
        <v>2022.9841065893925</v>
      </c>
    </row>
    <row r="9" spans="1:6" ht="12" customHeight="1">
      <c r="A9" s="479">
        <v>1963</v>
      </c>
      <c r="B9" s="97">
        <v>2375</v>
      </c>
      <c r="C9" s="97">
        <v>2872</v>
      </c>
      <c r="D9" s="98">
        <v>985</v>
      </c>
      <c r="E9" s="99">
        <v>6232</v>
      </c>
      <c r="F9" s="563">
        <v>2662</v>
      </c>
    </row>
    <row r="10" spans="1:6" ht="12" customHeight="1">
      <c r="A10" s="479">
        <v>1965</v>
      </c>
      <c r="B10" s="97">
        <v>3273</v>
      </c>
      <c r="C10" s="97">
        <v>3466</v>
      </c>
      <c r="D10" s="98">
        <v>1113</v>
      </c>
      <c r="E10" s="99">
        <v>7852</v>
      </c>
      <c r="F10" s="563">
        <v>3093</v>
      </c>
    </row>
    <row r="11" spans="1:6" ht="12" customHeight="1">
      <c r="A11" s="479">
        <v>1970</v>
      </c>
      <c r="B11" s="97">
        <v>3596</v>
      </c>
      <c r="C11" s="97">
        <v>3252</v>
      </c>
      <c r="D11" s="98">
        <v>1271</v>
      </c>
      <c r="E11" s="99">
        <v>8119</v>
      </c>
      <c r="F11" s="563">
        <v>5583.7095104173432</v>
      </c>
    </row>
    <row r="12" spans="1:6" ht="12" customHeight="1">
      <c r="A12" s="479">
        <v>1973</v>
      </c>
      <c r="B12" s="97">
        <v>4203</v>
      </c>
      <c r="C12" s="97">
        <v>3551</v>
      </c>
      <c r="D12" s="98">
        <v>1604</v>
      </c>
      <c r="E12" s="99">
        <v>9358</v>
      </c>
      <c r="F12" s="563">
        <v>6353</v>
      </c>
    </row>
    <row r="13" spans="1:6" ht="12" customHeight="1">
      <c r="A13" s="479">
        <v>1974</v>
      </c>
      <c r="B13" s="97">
        <v>4353</v>
      </c>
      <c r="C13" s="97">
        <v>3488</v>
      </c>
      <c r="D13" s="98">
        <v>1662</v>
      </c>
      <c r="E13" s="99">
        <v>9503</v>
      </c>
      <c r="F13" s="563">
        <v>6998.4315038768173</v>
      </c>
    </row>
    <row r="14" spans="1:6" ht="12" customHeight="1">
      <c r="A14" s="479">
        <v>1975</v>
      </c>
      <c r="B14" s="97">
        <v>3371</v>
      </c>
      <c r="C14" s="97">
        <v>1794</v>
      </c>
      <c r="D14" s="98">
        <v>1336</v>
      </c>
      <c r="E14" s="99">
        <v>6501</v>
      </c>
      <c r="F14" s="563">
        <v>10765.897682111285</v>
      </c>
    </row>
    <row r="15" spans="1:6" ht="12" customHeight="1">
      <c r="A15" s="479">
        <v>1976</v>
      </c>
      <c r="B15" s="97">
        <v>3556</v>
      </c>
      <c r="C15" s="97">
        <v>1651</v>
      </c>
      <c r="D15" s="98">
        <v>1387</v>
      </c>
      <c r="E15" s="99">
        <v>6594</v>
      </c>
      <c r="F15" s="563">
        <v>7046.2723442353499</v>
      </c>
    </row>
    <row r="16" spans="1:6" ht="12" customHeight="1">
      <c r="A16" s="479">
        <v>1977</v>
      </c>
      <c r="B16" s="97">
        <v>3614</v>
      </c>
      <c r="C16" s="97">
        <v>1578</v>
      </c>
      <c r="D16" s="98">
        <v>1413</v>
      </c>
      <c r="E16" s="99">
        <v>6605</v>
      </c>
      <c r="F16" s="563">
        <v>9667.2669553064043</v>
      </c>
    </row>
    <row r="17" spans="1:6" ht="12" customHeight="1">
      <c r="A17" s="479">
        <v>1978</v>
      </c>
      <c r="B17" s="97">
        <v>3751</v>
      </c>
      <c r="C17" s="97">
        <v>1411</v>
      </c>
      <c r="D17" s="98">
        <v>1450</v>
      </c>
      <c r="E17" s="99">
        <v>6612</v>
      </c>
      <c r="F17" s="563">
        <v>12753.001158431778</v>
      </c>
    </row>
    <row r="18" spans="1:6" ht="12" customHeight="1">
      <c r="A18" s="479">
        <v>1979</v>
      </c>
      <c r="B18" s="97">
        <v>3858</v>
      </c>
      <c r="C18" s="97">
        <v>1419</v>
      </c>
      <c r="D18" s="98">
        <v>1481</v>
      </c>
      <c r="E18" s="99">
        <v>6758</v>
      </c>
      <c r="F18" s="563">
        <v>18813.410470993076</v>
      </c>
    </row>
    <row r="19" spans="1:6" ht="12" customHeight="1">
      <c r="A19" s="479">
        <v>1980</v>
      </c>
      <c r="B19" s="97">
        <v>3954</v>
      </c>
      <c r="C19" s="97">
        <v>1443</v>
      </c>
      <c r="D19" s="98">
        <v>1529</v>
      </c>
      <c r="E19" s="99">
        <v>6926</v>
      </c>
      <c r="F19" s="563">
        <v>20962.831084244302</v>
      </c>
    </row>
    <row r="20" spans="1:6" ht="12" customHeight="1">
      <c r="A20" s="479">
        <v>1981</v>
      </c>
      <c r="B20" s="97">
        <v>3988</v>
      </c>
      <c r="C20" s="97">
        <v>1498</v>
      </c>
      <c r="D20" s="98">
        <v>1913</v>
      </c>
      <c r="E20" s="99">
        <v>7399</v>
      </c>
      <c r="F20" s="563">
        <v>23178</v>
      </c>
    </row>
    <row r="21" spans="1:6" ht="12" customHeight="1">
      <c r="A21" s="479">
        <v>1982</v>
      </c>
      <c r="B21" s="97">
        <v>4053</v>
      </c>
      <c r="C21" s="97">
        <v>1531</v>
      </c>
      <c r="D21" s="98">
        <v>1917</v>
      </c>
      <c r="E21" s="99">
        <v>7501</v>
      </c>
      <c r="F21" s="563">
        <v>20889</v>
      </c>
    </row>
    <row r="22" spans="1:6" ht="12" customHeight="1">
      <c r="A22" s="479">
        <v>1983</v>
      </c>
      <c r="B22" s="97">
        <v>4127</v>
      </c>
      <c r="C22" s="97">
        <v>1606</v>
      </c>
      <c r="D22" s="98">
        <v>2007</v>
      </c>
      <c r="E22" s="99">
        <v>7740</v>
      </c>
      <c r="F22" s="563">
        <v>30000</v>
      </c>
    </row>
    <row r="23" spans="1:6" ht="12" customHeight="1">
      <c r="A23" s="479">
        <v>1984</v>
      </c>
      <c r="B23" s="97">
        <v>4191</v>
      </c>
      <c r="C23" s="97">
        <v>1656</v>
      </c>
      <c r="D23" s="98">
        <v>2039</v>
      </c>
      <c r="E23" s="99">
        <v>7886</v>
      </c>
      <c r="F23" s="563">
        <v>35241</v>
      </c>
    </row>
    <row r="24" spans="1:6" ht="12" customHeight="1">
      <c r="A24" s="479">
        <v>1985</v>
      </c>
      <c r="B24" s="97">
        <v>4260</v>
      </c>
      <c r="C24" s="97">
        <v>1667</v>
      </c>
      <c r="D24" s="98">
        <v>2068</v>
      </c>
      <c r="E24" s="99">
        <v>7995</v>
      </c>
      <c r="F24" s="563">
        <v>27298</v>
      </c>
    </row>
    <row r="25" spans="1:6" ht="12" customHeight="1">
      <c r="A25" s="479">
        <v>1986</v>
      </c>
      <c r="B25" s="97">
        <v>4347</v>
      </c>
      <c r="C25" s="97">
        <v>1654</v>
      </c>
      <c r="D25" s="98">
        <v>2094</v>
      </c>
      <c r="E25" s="99">
        <v>8095</v>
      </c>
      <c r="F25" s="563">
        <v>28093</v>
      </c>
    </row>
    <row r="26" spans="1:6" ht="12" customHeight="1">
      <c r="A26" s="479">
        <v>1987</v>
      </c>
      <c r="B26" s="97">
        <v>4427</v>
      </c>
      <c r="C26" s="97">
        <v>1710</v>
      </c>
      <c r="D26" s="98">
        <v>2128</v>
      </c>
      <c r="E26" s="99">
        <v>8265</v>
      </c>
      <c r="F26" s="563">
        <v>38674</v>
      </c>
    </row>
    <row r="27" spans="1:6" ht="12" customHeight="1">
      <c r="A27" s="479">
        <v>1988</v>
      </c>
      <c r="B27" s="97">
        <v>4838</v>
      </c>
      <c r="C27" s="97">
        <v>1459</v>
      </c>
      <c r="D27" s="98">
        <v>2158</v>
      </c>
      <c r="E27" s="99">
        <v>8455</v>
      </c>
      <c r="F27" s="563">
        <v>43628</v>
      </c>
    </row>
    <row r="28" spans="1:6" ht="12" customHeight="1">
      <c r="A28" s="479">
        <v>1989</v>
      </c>
      <c r="B28" s="97">
        <v>5240</v>
      </c>
      <c r="C28" s="97">
        <v>1357</v>
      </c>
      <c r="D28" s="98">
        <v>2188</v>
      </c>
      <c r="E28" s="99">
        <v>8785</v>
      </c>
      <c r="F28" s="563">
        <v>63370</v>
      </c>
    </row>
    <row r="29" spans="1:6" ht="12" customHeight="1">
      <c r="A29" s="479">
        <v>1990</v>
      </c>
      <c r="B29" s="97">
        <v>5395</v>
      </c>
      <c r="C29" s="97">
        <v>1420</v>
      </c>
      <c r="D29" s="98">
        <v>2228</v>
      </c>
      <c r="E29" s="99">
        <v>9043</v>
      </c>
      <c r="F29" s="563">
        <v>57692.636269507959</v>
      </c>
    </row>
    <row r="30" spans="1:6" ht="12" customHeight="1">
      <c r="A30" s="479" t="s">
        <v>136</v>
      </c>
      <c r="B30" s="97">
        <v>5452</v>
      </c>
      <c r="C30" s="97">
        <v>1459</v>
      </c>
      <c r="D30" s="98">
        <v>2315</v>
      </c>
      <c r="E30" s="99">
        <v>9226</v>
      </c>
      <c r="F30" s="563">
        <v>60346.094307965162</v>
      </c>
    </row>
    <row r="31" spans="1:6" ht="12" customHeight="1">
      <c r="A31" s="479" t="s">
        <v>137</v>
      </c>
      <c r="B31" s="97">
        <v>5463</v>
      </c>
      <c r="C31" s="97">
        <v>1473</v>
      </c>
      <c r="D31" s="98">
        <v>2426</v>
      </c>
      <c r="E31" s="99">
        <v>9362</v>
      </c>
      <c r="F31" s="563">
        <v>67059.189371132161</v>
      </c>
    </row>
    <row r="32" spans="1:6" ht="12" customHeight="1">
      <c r="A32" s="479" t="s">
        <v>138</v>
      </c>
      <c r="B32" s="97">
        <v>5476</v>
      </c>
      <c r="C32" s="97">
        <v>1575</v>
      </c>
      <c r="D32" s="98">
        <v>2488</v>
      </c>
      <c r="E32" s="99">
        <v>9539</v>
      </c>
      <c r="F32" s="563">
        <v>75805.520149536809</v>
      </c>
    </row>
    <row r="33" spans="1:6" ht="12" customHeight="1">
      <c r="A33" s="479" t="s">
        <v>139</v>
      </c>
      <c r="B33" s="97">
        <v>5546</v>
      </c>
      <c r="C33" s="97">
        <v>1601</v>
      </c>
      <c r="D33" s="98">
        <v>2557</v>
      </c>
      <c r="E33" s="99">
        <v>9704</v>
      </c>
      <c r="F33" s="563">
        <v>86385.180274538085</v>
      </c>
    </row>
    <row r="34" spans="1:6" ht="12" customHeight="1">
      <c r="A34" s="479" t="s">
        <v>140</v>
      </c>
      <c r="B34" s="97">
        <v>5781</v>
      </c>
      <c r="C34" s="97">
        <v>1738</v>
      </c>
      <c r="D34" s="98">
        <v>2631</v>
      </c>
      <c r="E34" s="99">
        <v>10150</v>
      </c>
      <c r="F34" s="563">
        <v>80401.658026838704</v>
      </c>
    </row>
    <row r="35" spans="1:6" ht="12" customHeight="1">
      <c r="A35" s="479" t="s">
        <v>65</v>
      </c>
      <c r="B35" s="97">
        <v>5950</v>
      </c>
      <c r="C35" s="97">
        <v>1777</v>
      </c>
      <c r="D35" s="98">
        <v>2688</v>
      </c>
      <c r="E35" s="99">
        <v>10415</v>
      </c>
      <c r="F35" s="563">
        <v>66351.828374402423</v>
      </c>
    </row>
    <row r="36" spans="1:6" ht="12" customHeight="1">
      <c r="A36" s="479" t="s">
        <v>66</v>
      </c>
      <c r="B36" s="97">
        <v>6209</v>
      </c>
      <c r="C36" s="97">
        <v>1677</v>
      </c>
      <c r="D36" s="98">
        <v>2768</v>
      </c>
      <c r="E36" s="99">
        <v>10654</v>
      </c>
      <c r="F36" s="563">
        <v>78445.309376462988</v>
      </c>
    </row>
    <row r="37" spans="1:6" ht="12" customHeight="1">
      <c r="A37" s="479" t="s">
        <v>67</v>
      </c>
      <c r="B37" s="97">
        <v>6404</v>
      </c>
      <c r="C37" s="97">
        <v>1604</v>
      </c>
      <c r="D37" s="98">
        <v>2812</v>
      </c>
      <c r="E37" s="99">
        <v>10820</v>
      </c>
      <c r="F37" s="563">
        <v>115079.43288100959</v>
      </c>
    </row>
    <row r="38" spans="1:6" ht="12" customHeight="1">
      <c r="A38" s="479" t="s">
        <v>68</v>
      </c>
      <c r="B38" s="97">
        <v>6559</v>
      </c>
      <c r="C38" s="97">
        <v>1582</v>
      </c>
      <c r="D38" s="98">
        <v>2868</v>
      </c>
      <c r="E38" s="99">
        <v>11009</v>
      </c>
      <c r="F38" s="563">
        <v>111071.05389954108</v>
      </c>
    </row>
    <row r="39" spans="1:6" ht="12" customHeight="1">
      <c r="A39" s="479" t="s">
        <v>141</v>
      </c>
      <c r="B39" s="97">
        <v>6747</v>
      </c>
      <c r="C39" s="97">
        <v>1485</v>
      </c>
      <c r="D39" s="98">
        <v>2909</v>
      </c>
      <c r="E39" s="99">
        <v>11141</v>
      </c>
      <c r="F39" s="563">
        <v>106799.55029610064</v>
      </c>
    </row>
    <row r="40" spans="1:6" ht="12" customHeight="1">
      <c r="A40" s="479">
        <v>2001</v>
      </c>
      <c r="B40" s="97">
        <v>6982</v>
      </c>
      <c r="C40" s="97">
        <v>1413</v>
      </c>
      <c r="D40" s="98">
        <v>3013</v>
      </c>
      <c r="E40" s="99">
        <v>11408</v>
      </c>
      <c r="F40" s="563">
        <v>109606.7824642817</v>
      </c>
    </row>
    <row r="41" spans="1:6" ht="12" customHeight="1">
      <c r="A41" s="479">
        <v>2002</v>
      </c>
      <c r="B41" s="97">
        <v>7206</v>
      </c>
      <c r="C41" s="97">
        <v>1331</v>
      </c>
      <c r="D41" s="98">
        <v>3056</v>
      </c>
      <c r="E41" s="99">
        <v>11593</v>
      </c>
      <c r="F41" s="563">
        <v>108838</v>
      </c>
    </row>
    <row r="42" spans="1:6" ht="12" customHeight="1">
      <c r="A42" s="479">
        <v>2003</v>
      </c>
      <c r="B42" s="97">
        <v>7403</v>
      </c>
      <c r="C42" s="97">
        <v>1259</v>
      </c>
      <c r="D42" s="98">
        <v>3098</v>
      </c>
      <c r="E42" s="99">
        <v>11760</v>
      </c>
      <c r="F42" s="563">
        <v>138936</v>
      </c>
    </row>
    <row r="43" spans="1:6" ht="12" customHeight="1">
      <c r="A43" s="479">
        <v>2004</v>
      </c>
      <c r="B43" s="97">
        <v>7672</v>
      </c>
      <c r="C43" s="97">
        <v>1295</v>
      </c>
      <c r="D43" s="98">
        <v>3092</v>
      </c>
      <c r="E43" s="99">
        <v>12059</v>
      </c>
      <c r="F43" s="563">
        <v>139936</v>
      </c>
    </row>
    <row r="44" spans="1:6" ht="12" customHeight="1">
      <c r="A44" s="479">
        <v>2005</v>
      </c>
      <c r="B44" s="97">
        <v>7845</v>
      </c>
      <c r="C44" s="97">
        <v>1274</v>
      </c>
      <c r="D44" s="98">
        <v>3027</v>
      </c>
      <c r="E44" s="99">
        <v>12146</v>
      </c>
      <c r="F44" s="563">
        <v>160370</v>
      </c>
    </row>
    <row r="45" spans="1:6" ht="12" customHeight="1">
      <c r="A45" s="479">
        <v>2006</v>
      </c>
      <c r="B45" s="100">
        <v>7988</v>
      </c>
      <c r="C45" s="100">
        <v>1249</v>
      </c>
      <c r="D45" s="101">
        <v>3043</v>
      </c>
      <c r="E45" s="102">
        <v>12280</v>
      </c>
      <c r="F45" s="563">
        <v>199756</v>
      </c>
    </row>
    <row r="46" spans="1:6" ht="12" customHeight="1">
      <c r="A46" s="479">
        <v>2007</v>
      </c>
      <c r="B46" s="100">
        <v>8077</v>
      </c>
      <c r="C46" s="100">
        <v>1338</v>
      </c>
      <c r="D46" s="101">
        <v>3066</v>
      </c>
      <c r="E46" s="102">
        <v>12481</v>
      </c>
      <c r="F46" s="563">
        <v>209784</v>
      </c>
    </row>
    <row r="47" spans="1:6" ht="12" customHeight="1">
      <c r="A47" s="479">
        <v>2008</v>
      </c>
      <c r="B47" s="100">
        <v>8196</v>
      </c>
      <c r="C47" s="100">
        <v>1330</v>
      </c>
      <c r="D47" s="101">
        <v>3030</v>
      </c>
      <c r="E47" s="102">
        <v>12556</v>
      </c>
      <c r="F47" s="563">
        <v>279505</v>
      </c>
    </row>
    <row r="48" spans="1:6" ht="12" customHeight="1">
      <c r="A48" s="479">
        <v>2009</v>
      </c>
      <c r="B48" s="100">
        <v>8275</v>
      </c>
      <c r="C48" s="100">
        <v>1300</v>
      </c>
      <c r="D48" s="101">
        <v>3040</v>
      </c>
      <c r="E48" s="102">
        <v>12615</v>
      </c>
      <c r="F48" s="563">
        <v>225415</v>
      </c>
    </row>
    <row r="49" spans="1:6" ht="12" customHeight="1">
      <c r="A49" s="479">
        <v>2010</v>
      </c>
      <c r="B49" s="100">
        <v>8402</v>
      </c>
      <c r="C49" s="100">
        <v>1277</v>
      </c>
      <c r="D49" s="101">
        <v>3039</v>
      </c>
      <c r="E49" s="102">
        <v>12718</v>
      </c>
      <c r="F49" s="563">
        <v>190925</v>
      </c>
    </row>
    <row r="50" spans="1:6" s="70" customFormat="1" ht="12" customHeight="1">
      <c r="A50" s="479">
        <v>2011</v>
      </c>
      <c r="B50" s="100">
        <v>8452</v>
      </c>
      <c r="C50" s="100">
        <v>1239</v>
      </c>
      <c r="D50" s="101">
        <v>3039</v>
      </c>
      <c r="E50" s="102">
        <v>12730</v>
      </c>
      <c r="F50" s="563">
        <v>206727</v>
      </c>
    </row>
    <row r="51" spans="1:6" s="70" customFormat="1" ht="12" customHeight="1">
      <c r="A51" s="479">
        <v>2012</v>
      </c>
      <c r="B51" s="100">
        <v>8479</v>
      </c>
      <c r="C51" s="100">
        <v>1232</v>
      </c>
      <c r="D51" s="101">
        <v>3041</v>
      </c>
      <c r="E51" s="102">
        <v>12752</v>
      </c>
      <c r="F51" s="563">
        <v>153634</v>
      </c>
    </row>
    <row r="52" spans="1:6" ht="12" customHeight="1">
      <c r="A52" s="479">
        <v>2013</v>
      </c>
      <c r="B52" s="100">
        <v>8508</v>
      </c>
      <c r="C52" s="100">
        <v>1221</v>
      </c>
      <c r="D52" s="101">
        <v>3030</v>
      </c>
      <c r="E52" s="102">
        <v>12759</v>
      </c>
      <c r="F52" s="563">
        <v>104305</v>
      </c>
    </row>
    <row r="53" spans="1:6" s="70" customFormat="1" ht="12" customHeight="1">
      <c r="A53" s="479">
        <v>2014</v>
      </c>
      <c r="B53" s="100">
        <v>8538</v>
      </c>
      <c r="C53" s="100">
        <v>1218</v>
      </c>
      <c r="D53" s="101">
        <v>3031</v>
      </c>
      <c r="E53" s="102">
        <v>12787</v>
      </c>
      <c r="F53" s="563">
        <v>97571</v>
      </c>
    </row>
    <row r="54" spans="1:6" s="70" customFormat="1" ht="12" customHeight="1">
      <c r="A54" s="479">
        <v>2015</v>
      </c>
      <c r="B54" s="100">
        <v>8571</v>
      </c>
      <c r="C54" s="100">
        <v>1215</v>
      </c>
      <c r="D54" s="101">
        <v>3031</v>
      </c>
      <c r="E54" s="102">
        <v>12817</v>
      </c>
      <c r="F54" s="563">
        <v>98144</v>
      </c>
    </row>
    <row r="55" spans="1:6" s="70" customFormat="1" ht="12" customHeight="1">
      <c r="A55" s="479">
        <v>2016</v>
      </c>
      <c r="B55" s="100">
        <v>8612</v>
      </c>
      <c r="C55" s="100">
        <v>1202</v>
      </c>
      <c r="D55" s="101">
        <v>3027</v>
      </c>
      <c r="E55" s="102">
        <v>12841</v>
      </c>
      <c r="F55" s="563">
        <v>103937</v>
      </c>
    </row>
    <row r="56" spans="1:6" s="70" customFormat="1" ht="12" customHeight="1">
      <c r="A56" s="479">
        <v>2017</v>
      </c>
      <c r="B56" s="100">
        <v>8689</v>
      </c>
      <c r="C56" s="100">
        <v>1198</v>
      </c>
      <c r="D56" s="101">
        <v>3026</v>
      </c>
      <c r="E56" s="102">
        <v>12913</v>
      </c>
      <c r="F56" s="563">
        <v>121350</v>
      </c>
    </row>
    <row r="57" spans="1:6" ht="12" customHeight="1">
      <c r="A57" s="480">
        <v>2018</v>
      </c>
      <c r="B57" s="559">
        <v>8754</v>
      </c>
      <c r="C57" s="559">
        <v>1213</v>
      </c>
      <c r="D57" s="564">
        <v>3029</v>
      </c>
      <c r="E57" s="565">
        <v>12996</v>
      </c>
      <c r="F57" s="566" t="s">
        <v>177</v>
      </c>
    </row>
    <row r="58" spans="1:6" ht="14.25" customHeight="1">
      <c r="A58" s="36" t="s">
        <v>583</v>
      </c>
    </row>
    <row r="59" spans="1:6" ht="11.25" customHeight="1">
      <c r="A59" s="36" t="s">
        <v>167</v>
      </c>
    </row>
    <row r="60" spans="1:6" ht="11.25" customHeight="1">
      <c r="A60" s="36" t="s">
        <v>448</v>
      </c>
    </row>
    <row r="61" spans="1:6" s="281" customFormat="1" ht="12.75">
      <c r="A61" s="278" t="s">
        <v>1372</v>
      </c>
      <c r="B61" s="279"/>
      <c r="C61" s="279"/>
      <c r="D61" s="279"/>
      <c r="E61" s="279"/>
      <c r="F61" s="406"/>
    </row>
  </sheetData>
  <mergeCells count="3">
    <mergeCell ref="A6:A7"/>
    <mergeCell ref="B6:E6"/>
    <mergeCell ref="F6:F7"/>
  </mergeCells>
  <phoneticPr fontId="0" type="noConversion"/>
  <pageMargins left="0.78740157480314965" right="0.78740157480314965" top="0.86614173228346458" bottom="0.78740157480314965" header="0.51181102362204722" footer="0.51181102362204722"/>
  <pageSetup paperSize="9" scale="90" firstPageNumber="334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69"/>
  <sheetViews>
    <sheetView showOutlineSymbols="0" defaultGridColor="0" colorId="31" workbookViewId="0"/>
  </sheetViews>
  <sheetFormatPr defaultRowHeight="12"/>
  <cols>
    <col min="1" max="1" width="10.5703125" style="36" customWidth="1"/>
    <col min="2" max="2" width="9.85546875" style="36" customWidth="1"/>
    <col min="3" max="3" width="13" style="36" customWidth="1"/>
    <col min="4" max="9" width="9.85546875" style="36" customWidth="1"/>
    <col min="10" max="16384" width="9.140625" style="36"/>
  </cols>
  <sheetData>
    <row r="1" spans="1:9">
      <c r="I1" s="38" t="s">
        <v>98</v>
      </c>
    </row>
    <row r="2" spans="1:9">
      <c r="I2" s="38" t="s">
        <v>38</v>
      </c>
    </row>
    <row r="3" spans="1:9" ht="13.5" customHeight="1"/>
    <row r="4" spans="1:9" s="92" customFormat="1">
      <c r="A4" s="271" t="s">
        <v>644</v>
      </c>
    </row>
    <row r="5" spans="1:9" ht="6" customHeight="1"/>
    <row r="6" spans="1:9" ht="20.100000000000001" customHeight="1">
      <c r="A6" s="1649" t="s">
        <v>118</v>
      </c>
      <c r="B6" s="1652" t="s">
        <v>529</v>
      </c>
      <c r="C6" s="1657"/>
      <c r="D6" s="1651" t="s">
        <v>168</v>
      </c>
      <c r="E6" s="1658"/>
      <c r="F6" s="1658"/>
      <c r="G6" s="1658"/>
      <c r="H6" s="1658"/>
      <c r="I6" s="1659"/>
    </row>
    <row r="7" spans="1:9" ht="30" customHeight="1">
      <c r="A7" s="1655"/>
      <c r="B7" s="1660" t="s">
        <v>46</v>
      </c>
      <c r="C7" s="1662" t="s">
        <v>403</v>
      </c>
      <c r="D7" s="1660" t="s">
        <v>169</v>
      </c>
      <c r="E7" s="1660" t="s">
        <v>170</v>
      </c>
      <c r="F7" s="1660" t="s">
        <v>530</v>
      </c>
      <c r="G7" s="1652" t="s">
        <v>402</v>
      </c>
      <c r="H7" s="1658"/>
      <c r="I7" s="1659"/>
    </row>
    <row r="8" spans="1:9" ht="27" customHeight="1">
      <c r="A8" s="1656"/>
      <c r="B8" s="1661"/>
      <c r="C8" s="1663"/>
      <c r="D8" s="1664"/>
      <c r="E8" s="1661"/>
      <c r="F8" s="1661"/>
      <c r="G8" s="625" t="s">
        <v>171</v>
      </c>
      <c r="H8" s="625" t="s">
        <v>172</v>
      </c>
      <c r="I8" s="624" t="s">
        <v>530</v>
      </c>
    </row>
    <row r="9" spans="1:9" ht="16.5" customHeight="1">
      <c r="A9" s="479" t="s">
        <v>166</v>
      </c>
      <c r="B9" s="97">
        <v>4813</v>
      </c>
      <c r="C9" s="806">
        <v>8.5500000000000007</v>
      </c>
      <c r="D9" s="104">
        <v>110</v>
      </c>
      <c r="E9" s="97">
        <v>2009</v>
      </c>
      <c r="F9" s="97">
        <v>2119</v>
      </c>
      <c r="G9" s="424">
        <v>2</v>
      </c>
      <c r="H9" s="105">
        <v>35.700000000000003</v>
      </c>
      <c r="I9" s="556">
        <v>37.700000000000003</v>
      </c>
    </row>
    <row r="10" spans="1:9" ht="12" customHeight="1">
      <c r="A10" s="479">
        <v>1961</v>
      </c>
      <c r="B10" s="97">
        <v>4443</v>
      </c>
      <c r="C10" s="807">
        <v>7.7</v>
      </c>
      <c r="D10" s="104">
        <v>105</v>
      </c>
      <c r="E10" s="97">
        <v>2112</v>
      </c>
      <c r="F10" s="97">
        <v>2217</v>
      </c>
      <c r="G10" s="424">
        <v>2</v>
      </c>
      <c r="H10" s="105">
        <v>36</v>
      </c>
      <c r="I10" s="556">
        <v>38</v>
      </c>
    </row>
    <row r="11" spans="1:9" ht="12" customHeight="1">
      <c r="A11" s="479">
        <v>1962</v>
      </c>
      <c r="B11" s="97">
        <v>5085</v>
      </c>
      <c r="C11" s="807">
        <v>8.8000000000000007</v>
      </c>
      <c r="D11" s="104">
        <v>78</v>
      </c>
      <c r="E11" s="97">
        <v>2311</v>
      </c>
      <c r="F11" s="97">
        <v>2389</v>
      </c>
      <c r="G11" s="424">
        <v>1</v>
      </c>
      <c r="H11" s="105">
        <v>40</v>
      </c>
      <c r="I11" s="556">
        <v>41</v>
      </c>
    </row>
    <row r="12" spans="1:9" ht="12" customHeight="1">
      <c r="A12" s="479">
        <v>1963</v>
      </c>
      <c r="B12" s="97">
        <v>5370</v>
      </c>
      <c r="C12" s="807">
        <v>9.1</v>
      </c>
      <c r="D12" s="104">
        <v>117</v>
      </c>
      <c r="E12" s="97">
        <v>2525</v>
      </c>
      <c r="F12" s="97">
        <v>2642</v>
      </c>
      <c r="G12" s="424">
        <v>2</v>
      </c>
      <c r="H12" s="105">
        <v>43</v>
      </c>
      <c r="I12" s="556">
        <v>45</v>
      </c>
    </row>
    <row r="13" spans="1:9" ht="12" customHeight="1">
      <c r="A13" s="479">
        <v>1964</v>
      </c>
      <c r="B13" s="97">
        <v>2817</v>
      </c>
      <c r="C13" s="807">
        <v>4.8</v>
      </c>
      <c r="D13" s="104">
        <v>77</v>
      </c>
      <c r="E13" s="97">
        <v>1605</v>
      </c>
      <c r="F13" s="97">
        <v>1682</v>
      </c>
      <c r="G13" s="424">
        <v>1</v>
      </c>
      <c r="H13" s="105">
        <v>28</v>
      </c>
      <c r="I13" s="556">
        <v>29</v>
      </c>
    </row>
    <row r="14" spans="1:9" ht="12" customHeight="1">
      <c r="A14" s="479">
        <v>1965</v>
      </c>
      <c r="B14" s="97">
        <v>3620</v>
      </c>
      <c r="C14" s="807">
        <v>6.1</v>
      </c>
      <c r="D14" s="104">
        <v>96</v>
      </c>
      <c r="E14" s="97">
        <v>1994</v>
      </c>
      <c r="F14" s="97">
        <v>2090</v>
      </c>
      <c r="G14" s="424">
        <v>2</v>
      </c>
      <c r="H14" s="105">
        <v>33</v>
      </c>
      <c r="I14" s="556">
        <v>35</v>
      </c>
    </row>
    <row r="15" spans="1:9" ht="12" customHeight="1">
      <c r="A15" s="479">
        <v>1966</v>
      </c>
      <c r="B15" s="97">
        <v>3642</v>
      </c>
      <c r="C15" s="807">
        <v>6</v>
      </c>
      <c r="D15" s="104">
        <v>95</v>
      </c>
      <c r="E15" s="97">
        <v>2301</v>
      </c>
      <c r="F15" s="97">
        <v>2396</v>
      </c>
      <c r="G15" s="424">
        <v>2</v>
      </c>
      <c r="H15" s="105">
        <v>38</v>
      </c>
      <c r="I15" s="556">
        <v>40</v>
      </c>
    </row>
    <row r="16" spans="1:9" ht="12" customHeight="1">
      <c r="A16" s="479">
        <v>1967</v>
      </c>
      <c r="B16" s="97">
        <v>4295</v>
      </c>
      <c r="C16" s="807">
        <v>7.2</v>
      </c>
      <c r="D16" s="104">
        <v>101</v>
      </c>
      <c r="E16" s="97">
        <v>2688</v>
      </c>
      <c r="F16" s="97">
        <v>2789</v>
      </c>
      <c r="G16" s="424">
        <v>2</v>
      </c>
      <c r="H16" s="105">
        <v>45</v>
      </c>
      <c r="I16" s="556">
        <v>47</v>
      </c>
    </row>
    <row r="17" spans="1:9" ht="12" customHeight="1">
      <c r="A17" s="479">
        <v>1968</v>
      </c>
      <c r="B17" s="97">
        <v>4543</v>
      </c>
      <c r="C17" s="807">
        <v>7.5</v>
      </c>
      <c r="D17" s="104">
        <v>117</v>
      </c>
      <c r="E17" s="97">
        <v>3031</v>
      </c>
      <c r="F17" s="97">
        <v>3148</v>
      </c>
      <c r="G17" s="424">
        <v>2</v>
      </c>
      <c r="H17" s="105">
        <v>50</v>
      </c>
      <c r="I17" s="556">
        <v>52</v>
      </c>
    </row>
    <row r="18" spans="1:9" ht="12" customHeight="1">
      <c r="A18" s="479">
        <v>1969</v>
      </c>
      <c r="B18" s="220">
        <v>5031</v>
      </c>
      <c r="C18" s="808">
        <v>8.3000000000000007</v>
      </c>
      <c r="D18" s="221">
        <v>120</v>
      </c>
      <c r="E18" s="220">
        <v>3578</v>
      </c>
      <c r="F18" s="220">
        <v>3698</v>
      </c>
      <c r="G18" s="425">
        <v>2</v>
      </c>
      <c r="H18" s="222">
        <v>59</v>
      </c>
      <c r="I18" s="557">
        <v>61</v>
      </c>
    </row>
    <row r="19" spans="1:9" ht="12" customHeight="1">
      <c r="A19" s="479">
        <v>1970</v>
      </c>
      <c r="B19" s="220">
        <v>5012</v>
      </c>
      <c r="C19" s="808">
        <v>8.1</v>
      </c>
      <c r="D19" s="221">
        <v>143</v>
      </c>
      <c r="E19" s="220">
        <v>3936</v>
      </c>
      <c r="F19" s="220">
        <v>4079</v>
      </c>
      <c r="G19" s="425">
        <v>2</v>
      </c>
      <c r="H19" s="222">
        <v>64</v>
      </c>
      <c r="I19" s="557">
        <v>66</v>
      </c>
    </row>
    <row r="20" spans="1:9" ht="12" customHeight="1">
      <c r="A20" s="479">
        <v>1971</v>
      </c>
      <c r="B20" s="220">
        <v>5579</v>
      </c>
      <c r="C20" s="808">
        <v>9</v>
      </c>
      <c r="D20" s="221">
        <v>135</v>
      </c>
      <c r="E20" s="220">
        <v>4287</v>
      </c>
      <c r="F20" s="220">
        <v>4422</v>
      </c>
      <c r="G20" s="425">
        <v>2</v>
      </c>
      <c r="H20" s="222">
        <v>69</v>
      </c>
      <c r="I20" s="557">
        <v>71</v>
      </c>
    </row>
    <row r="21" spans="1:9" ht="12" customHeight="1">
      <c r="A21" s="479">
        <v>1972</v>
      </c>
      <c r="B21" s="220">
        <v>6025</v>
      </c>
      <c r="C21" s="808">
        <v>9.6</v>
      </c>
      <c r="D21" s="221">
        <v>138</v>
      </c>
      <c r="E21" s="220">
        <v>4643</v>
      </c>
      <c r="F21" s="220">
        <v>4781</v>
      </c>
      <c r="G21" s="425">
        <v>2</v>
      </c>
      <c r="H21" s="222">
        <v>74</v>
      </c>
      <c r="I21" s="557">
        <v>76</v>
      </c>
    </row>
    <row r="22" spans="1:9" ht="12" customHeight="1">
      <c r="A22" s="479">
        <v>1973</v>
      </c>
      <c r="B22" s="220">
        <v>5576</v>
      </c>
      <c r="C22" s="808">
        <v>8.8000000000000007</v>
      </c>
      <c r="D22" s="221">
        <v>162</v>
      </c>
      <c r="E22" s="220">
        <v>4681</v>
      </c>
      <c r="F22" s="220">
        <v>4843</v>
      </c>
      <c r="G22" s="425">
        <v>3</v>
      </c>
      <c r="H22" s="222">
        <v>73</v>
      </c>
      <c r="I22" s="557">
        <v>76</v>
      </c>
    </row>
    <row r="23" spans="1:9" ht="12" customHeight="1">
      <c r="A23" s="479">
        <v>1974</v>
      </c>
      <c r="B23" s="220">
        <v>3676</v>
      </c>
      <c r="C23" s="808">
        <v>6.27</v>
      </c>
      <c r="D23" s="221">
        <v>121</v>
      </c>
      <c r="E23" s="220">
        <v>3171</v>
      </c>
      <c r="F23" s="220">
        <v>3292</v>
      </c>
      <c r="G23" s="425">
        <v>2.3246878001921232</v>
      </c>
      <c r="H23" s="222">
        <v>60.922190201729109</v>
      </c>
      <c r="I23" s="557">
        <v>63.246878001921232</v>
      </c>
    </row>
    <row r="24" spans="1:9" ht="12" customHeight="1">
      <c r="A24" s="479">
        <v>1975</v>
      </c>
      <c r="B24" s="220">
        <v>4445</v>
      </c>
      <c r="C24" s="808">
        <v>8.9</v>
      </c>
      <c r="D24" s="221">
        <v>101</v>
      </c>
      <c r="E24" s="220">
        <v>3198</v>
      </c>
      <c r="F24" s="220">
        <v>3299</v>
      </c>
      <c r="G24" s="425">
        <v>2.0111509358821187</v>
      </c>
      <c r="H24" s="222">
        <v>63.679808841099167</v>
      </c>
      <c r="I24" s="557">
        <v>65.690959776981288</v>
      </c>
    </row>
    <row r="25" spans="1:9" ht="12" customHeight="1">
      <c r="A25" s="479">
        <v>1976</v>
      </c>
      <c r="B25" s="220">
        <v>4819</v>
      </c>
      <c r="C25" s="808">
        <v>9.6999999999999993</v>
      </c>
      <c r="D25" s="221">
        <v>67</v>
      </c>
      <c r="E25" s="220">
        <v>3361</v>
      </c>
      <c r="F25" s="220">
        <v>3428</v>
      </c>
      <c r="G25" s="425">
        <v>1.3456517372966459</v>
      </c>
      <c r="H25" s="222">
        <v>67.503514762000407</v>
      </c>
      <c r="I25" s="557">
        <v>68.849166499297041</v>
      </c>
    </row>
    <row r="26" spans="1:9" ht="12" customHeight="1">
      <c r="A26" s="479">
        <v>1977</v>
      </c>
      <c r="B26" s="97">
        <v>5501</v>
      </c>
      <c r="C26" s="807">
        <v>11</v>
      </c>
      <c r="D26" s="104">
        <v>88</v>
      </c>
      <c r="E26" s="97">
        <v>3485</v>
      </c>
      <c r="F26" s="97">
        <v>3573</v>
      </c>
      <c r="G26" s="425">
        <v>1.7688442211055277</v>
      </c>
      <c r="H26" s="222">
        <v>70.050251256281413</v>
      </c>
      <c r="I26" s="557">
        <v>71.819095477386938</v>
      </c>
    </row>
    <row r="27" spans="1:9" ht="12" customHeight="1">
      <c r="A27" s="479">
        <v>1978</v>
      </c>
      <c r="B27" s="97">
        <v>6396</v>
      </c>
      <c r="C27" s="807">
        <v>12.8</v>
      </c>
      <c r="D27" s="104">
        <v>81</v>
      </c>
      <c r="E27" s="97">
        <v>3897</v>
      </c>
      <c r="F27" s="97">
        <v>3978</v>
      </c>
      <c r="G27" s="425">
        <v>1.6212970376301041</v>
      </c>
      <c r="H27" s="222">
        <v>78.002401921537228</v>
      </c>
      <c r="I27" s="557">
        <v>79.623698959167328</v>
      </c>
    </row>
    <row r="28" spans="1:9" ht="12" customHeight="1">
      <c r="A28" s="479">
        <v>1979</v>
      </c>
      <c r="B28" s="97">
        <v>6658</v>
      </c>
      <c r="C28" s="807">
        <v>13.2</v>
      </c>
      <c r="D28" s="104">
        <v>102</v>
      </c>
      <c r="E28" s="97">
        <v>3714</v>
      </c>
      <c r="F28" s="97">
        <v>3816</v>
      </c>
      <c r="G28" s="425">
        <v>2.0270270270270272</v>
      </c>
      <c r="H28" s="222">
        <v>73.807631160572342</v>
      </c>
      <c r="I28" s="557">
        <v>75.834658187599359</v>
      </c>
    </row>
    <row r="29" spans="1:9" ht="12" customHeight="1">
      <c r="A29" s="479">
        <v>1980</v>
      </c>
      <c r="B29" s="97">
        <v>6942</v>
      </c>
      <c r="C29" s="807">
        <v>13.6</v>
      </c>
      <c r="D29" s="104">
        <v>85</v>
      </c>
      <c r="E29" s="97">
        <v>4001</v>
      </c>
      <c r="F29" s="97">
        <v>4086</v>
      </c>
      <c r="G29" s="425">
        <v>1.6712544239087692</v>
      </c>
      <c r="H29" s="222">
        <v>78.666928824223362</v>
      </c>
      <c r="I29" s="557">
        <v>80.338183248132125</v>
      </c>
    </row>
    <row r="30" spans="1:9" ht="12" customHeight="1">
      <c r="A30" s="479">
        <v>1981</v>
      </c>
      <c r="B30" s="97">
        <v>6899</v>
      </c>
      <c r="C30" s="807">
        <v>13.4</v>
      </c>
      <c r="D30" s="104">
        <v>87</v>
      </c>
      <c r="E30" s="97">
        <v>4066</v>
      </c>
      <c r="F30" s="97">
        <v>4153</v>
      </c>
      <c r="G30" s="425">
        <v>1.6893203883495145</v>
      </c>
      <c r="H30" s="222">
        <v>78.951456310679617</v>
      </c>
      <c r="I30" s="557">
        <v>80.640776699029132</v>
      </c>
    </row>
    <row r="31" spans="1:9" ht="12" customHeight="1">
      <c r="A31" s="479">
        <v>1982</v>
      </c>
      <c r="B31" s="97">
        <v>7262</v>
      </c>
      <c r="C31" s="807">
        <v>13.9</v>
      </c>
      <c r="D31" s="104">
        <v>93</v>
      </c>
      <c r="E31" s="97">
        <v>4153</v>
      </c>
      <c r="F31" s="97">
        <v>4246</v>
      </c>
      <c r="G31" s="425">
        <v>1.7857142857142858</v>
      </c>
      <c r="H31" s="222">
        <v>79.742703533026116</v>
      </c>
      <c r="I31" s="557">
        <v>81.528417818740394</v>
      </c>
    </row>
    <row r="32" spans="1:9" ht="12" customHeight="1">
      <c r="A32" s="479">
        <v>1983</v>
      </c>
      <c r="B32" s="97">
        <v>8502</v>
      </c>
      <c r="C32" s="807">
        <v>16.100000000000001</v>
      </c>
      <c r="D32" s="104">
        <v>105</v>
      </c>
      <c r="E32" s="97">
        <v>4360</v>
      </c>
      <c r="F32" s="97">
        <v>4465</v>
      </c>
      <c r="G32" s="425">
        <v>1.9901440485216073</v>
      </c>
      <c r="H32" s="222">
        <v>82.638362395754356</v>
      </c>
      <c r="I32" s="557">
        <v>84.62850644427597</v>
      </c>
    </row>
    <row r="33" spans="1:9" ht="12" customHeight="1">
      <c r="A33" s="479">
        <v>1984</v>
      </c>
      <c r="B33" s="97">
        <v>9561</v>
      </c>
      <c r="C33" s="807">
        <v>17.899999999999999</v>
      </c>
      <c r="D33" s="104">
        <v>111</v>
      </c>
      <c r="E33" s="97">
        <v>4642</v>
      </c>
      <c r="F33" s="97">
        <v>4753</v>
      </c>
      <c r="G33" s="425">
        <v>2.0755422587883321</v>
      </c>
      <c r="H33" s="222">
        <v>86.798803290949891</v>
      </c>
      <c r="I33" s="557">
        <v>88.874345549738223</v>
      </c>
    </row>
    <row r="34" spans="1:9" ht="12" customHeight="1">
      <c r="A34" s="479">
        <v>1985</v>
      </c>
      <c r="B34" s="97">
        <v>9514</v>
      </c>
      <c r="C34" s="807">
        <v>17.600000000000001</v>
      </c>
      <c r="D34" s="104">
        <v>116</v>
      </c>
      <c r="E34" s="97">
        <v>4582</v>
      </c>
      <c r="F34" s="97">
        <v>4698</v>
      </c>
      <c r="G34" s="425">
        <v>2.1437811864720016</v>
      </c>
      <c r="H34" s="222">
        <v>84.679356865644053</v>
      </c>
      <c r="I34" s="557">
        <v>86.823138052116065</v>
      </c>
    </row>
    <row r="35" spans="1:9" ht="12" customHeight="1">
      <c r="A35" s="479">
        <v>1986</v>
      </c>
      <c r="B35" s="97">
        <v>9835</v>
      </c>
      <c r="C35" s="807">
        <v>18</v>
      </c>
      <c r="D35" s="104">
        <v>105</v>
      </c>
      <c r="E35" s="97">
        <v>4440</v>
      </c>
      <c r="F35" s="97">
        <v>4545</v>
      </c>
      <c r="G35" s="425">
        <v>1.9178082191780821</v>
      </c>
      <c r="H35" s="222">
        <v>81.095890410958901</v>
      </c>
      <c r="I35" s="557">
        <v>83.013698630136986</v>
      </c>
    </row>
    <row r="36" spans="1:9" ht="12.75" customHeight="1">
      <c r="A36" s="479">
        <v>1987</v>
      </c>
      <c r="B36" s="97">
        <v>10511</v>
      </c>
      <c r="C36" s="807">
        <v>19</v>
      </c>
      <c r="D36" s="104">
        <v>92</v>
      </c>
      <c r="E36" s="97">
        <v>4405</v>
      </c>
      <c r="F36" s="97">
        <v>4497</v>
      </c>
      <c r="G36" s="425">
        <v>1.6621499548328817</v>
      </c>
      <c r="H36" s="222">
        <v>79.584462511291775</v>
      </c>
      <c r="I36" s="557">
        <v>81.24661246612466</v>
      </c>
    </row>
    <row r="37" spans="1:9" ht="12" customHeight="1">
      <c r="A37" s="479">
        <v>1988</v>
      </c>
      <c r="B37" s="97">
        <v>11536</v>
      </c>
      <c r="C37" s="807">
        <v>20.6</v>
      </c>
      <c r="D37" s="104">
        <v>103</v>
      </c>
      <c r="E37" s="97">
        <v>4345</v>
      </c>
      <c r="F37" s="97">
        <v>4448</v>
      </c>
      <c r="G37" s="425">
        <v>1.8415876989093509</v>
      </c>
      <c r="H37" s="222">
        <v>77.686393706418741</v>
      </c>
      <c r="I37" s="557">
        <v>79.527981405328092</v>
      </c>
    </row>
    <row r="38" spans="1:9" ht="12" customHeight="1">
      <c r="A38" s="479">
        <v>1989</v>
      </c>
      <c r="B38" s="97">
        <v>11321</v>
      </c>
      <c r="C38" s="807">
        <v>19.899999999999999</v>
      </c>
      <c r="D38" s="104">
        <v>119</v>
      </c>
      <c r="E38" s="97">
        <v>4467</v>
      </c>
      <c r="F38" s="97">
        <v>4586</v>
      </c>
      <c r="G38" s="425">
        <v>2.0969162995594712</v>
      </c>
      <c r="H38" s="222">
        <v>78.713656387665196</v>
      </c>
      <c r="I38" s="557">
        <v>80.810572687224663</v>
      </c>
    </row>
    <row r="39" spans="1:9" ht="12" customHeight="1">
      <c r="A39" s="479">
        <v>1990</v>
      </c>
      <c r="B39" s="97">
        <v>10808</v>
      </c>
      <c r="C39" s="809">
        <v>18.7</v>
      </c>
      <c r="D39" s="106">
        <v>101</v>
      </c>
      <c r="E39" s="97">
        <v>4232</v>
      </c>
      <c r="F39" s="97">
        <v>4333</v>
      </c>
      <c r="G39" s="425">
        <v>1.7431826026924404</v>
      </c>
      <c r="H39" s="222">
        <v>73.041076976182254</v>
      </c>
      <c r="I39" s="557">
        <v>74.784259578874696</v>
      </c>
    </row>
    <row r="40" spans="1:9" ht="12" customHeight="1">
      <c r="A40" s="479" t="s">
        <v>136</v>
      </c>
      <c r="B40" s="97">
        <v>10867</v>
      </c>
      <c r="C40" s="809">
        <v>18.3</v>
      </c>
      <c r="D40" s="106">
        <v>103</v>
      </c>
      <c r="E40" s="97">
        <v>4164</v>
      </c>
      <c r="F40" s="97">
        <v>4267</v>
      </c>
      <c r="G40" s="425">
        <v>1.7313834257858463</v>
      </c>
      <c r="H40" s="222">
        <v>69.994957135653053</v>
      </c>
      <c r="I40" s="557">
        <v>71.726340561438903</v>
      </c>
    </row>
    <row r="41" spans="1:9" ht="12" customHeight="1">
      <c r="A41" s="479" t="s">
        <v>137</v>
      </c>
      <c r="B41" s="97">
        <v>10033</v>
      </c>
      <c r="C41" s="809">
        <v>16.399999999999999</v>
      </c>
      <c r="D41" s="106">
        <v>132</v>
      </c>
      <c r="E41" s="97">
        <v>4731</v>
      </c>
      <c r="F41" s="97">
        <v>4863</v>
      </c>
      <c r="G41" s="425">
        <v>2.1618080576482148</v>
      </c>
      <c r="H41" s="222">
        <v>77.481166066164434</v>
      </c>
      <c r="I41" s="557">
        <v>79.64297412381265</v>
      </c>
    </row>
    <row r="42" spans="1:9" ht="12" customHeight="1">
      <c r="A42" s="479" t="s">
        <v>138</v>
      </c>
      <c r="B42" s="97">
        <v>8167</v>
      </c>
      <c r="C42" s="809">
        <v>13.1</v>
      </c>
      <c r="D42" s="106">
        <v>115</v>
      </c>
      <c r="E42" s="97">
        <v>4191</v>
      </c>
      <c r="F42" s="97">
        <v>4306</v>
      </c>
      <c r="G42" s="425">
        <v>1.8376478108021732</v>
      </c>
      <c r="H42" s="222">
        <v>66.970278044103551</v>
      </c>
      <c r="I42" s="557">
        <v>68.807925854905719</v>
      </c>
    </row>
    <row r="43" spans="1:9" ht="12" customHeight="1">
      <c r="A43" s="479" t="s">
        <v>139</v>
      </c>
      <c r="B43" s="97">
        <v>7903</v>
      </c>
      <c r="C43" s="809">
        <v>12.5</v>
      </c>
      <c r="D43" s="106">
        <v>133</v>
      </c>
      <c r="E43" s="97">
        <v>4374</v>
      </c>
      <c r="F43" s="97">
        <v>4507</v>
      </c>
      <c r="G43" s="425">
        <v>2.0813771517996869</v>
      </c>
      <c r="H43" s="222">
        <v>68.450704225352112</v>
      </c>
      <c r="I43" s="557">
        <v>70.532081377151798</v>
      </c>
    </row>
    <row r="44" spans="1:9" ht="12" customHeight="1">
      <c r="A44" s="479">
        <v>1995</v>
      </c>
      <c r="B44" s="97">
        <v>7138</v>
      </c>
      <c r="C44" s="809">
        <v>11.1</v>
      </c>
      <c r="D44" s="106">
        <v>118</v>
      </c>
      <c r="E44" s="97">
        <v>4519</v>
      </c>
      <c r="F44" s="97">
        <v>4637</v>
      </c>
      <c r="G44" s="425">
        <v>1.8134316889503612</v>
      </c>
      <c r="H44" s="222">
        <v>69.448286460734593</v>
      </c>
      <c r="I44" s="557">
        <v>71.261718149684953</v>
      </c>
    </row>
    <row r="45" spans="1:9" ht="12" customHeight="1">
      <c r="A45" s="479">
        <v>1996</v>
      </c>
      <c r="B45" s="97">
        <v>6640</v>
      </c>
      <c r="C45" s="809">
        <v>10.199999999999999</v>
      </c>
      <c r="D45" s="106">
        <v>128</v>
      </c>
      <c r="E45" s="97">
        <v>4516</v>
      </c>
      <c r="F45" s="97">
        <v>4644</v>
      </c>
      <c r="G45" s="425">
        <v>1.9367529126948102</v>
      </c>
      <c r="H45" s="222">
        <v>68.331063701013775</v>
      </c>
      <c r="I45" s="557">
        <v>70.267816613708575</v>
      </c>
    </row>
    <row r="46" spans="1:9" ht="12" customHeight="1">
      <c r="A46" s="479">
        <v>1997</v>
      </c>
      <c r="B46" s="97">
        <v>5877</v>
      </c>
      <c r="C46" s="809">
        <v>8.9</v>
      </c>
      <c r="D46" s="106">
        <v>115</v>
      </c>
      <c r="E46" s="97">
        <v>4490</v>
      </c>
      <c r="F46" s="97">
        <v>4605</v>
      </c>
      <c r="G46" s="425">
        <v>1.7153937947494033</v>
      </c>
      <c r="H46" s="222">
        <v>66.974940334128874</v>
      </c>
      <c r="I46" s="557">
        <v>68.690334128878277</v>
      </c>
    </row>
    <row r="47" spans="1:9" ht="12" customHeight="1">
      <c r="A47" s="479">
        <v>1998</v>
      </c>
      <c r="B47" s="97">
        <v>4720</v>
      </c>
      <c r="C47" s="809">
        <v>7.1</v>
      </c>
      <c r="D47" s="106">
        <v>111</v>
      </c>
      <c r="E47" s="97">
        <v>3916</v>
      </c>
      <c r="F47" s="97">
        <v>4027</v>
      </c>
      <c r="G47" s="425">
        <v>1.6349977905435262</v>
      </c>
      <c r="H47" s="222">
        <v>57.68154367358963</v>
      </c>
      <c r="I47" s="557">
        <v>59.316541464133159</v>
      </c>
    </row>
    <row r="48" spans="1:9" ht="12" customHeight="1">
      <c r="A48" s="479">
        <v>1999</v>
      </c>
      <c r="B48" s="97">
        <v>4203</v>
      </c>
      <c r="C48" s="809">
        <v>6.3</v>
      </c>
      <c r="D48" s="106">
        <v>113</v>
      </c>
      <c r="E48" s="97">
        <v>3712</v>
      </c>
      <c r="F48" s="97">
        <v>3825</v>
      </c>
      <c r="G48" s="425">
        <v>1.6462703962703962</v>
      </c>
      <c r="H48" s="222">
        <v>54.079254079254078</v>
      </c>
      <c r="I48" s="557">
        <v>55.725524475524473</v>
      </c>
    </row>
    <row r="49" spans="1:9" ht="12" customHeight="1">
      <c r="A49" s="479">
        <v>2000</v>
      </c>
      <c r="B49" s="97">
        <v>3976</v>
      </c>
      <c r="C49" s="809">
        <v>5.9</v>
      </c>
      <c r="D49" s="106">
        <v>111</v>
      </c>
      <c r="E49" s="97">
        <v>3586</v>
      </c>
      <c r="F49" s="97">
        <v>3697</v>
      </c>
      <c r="G49" s="425">
        <v>1.6003460207612457</v>
      </c>
      <c r="H49" s="222">
        <v>51.701268742791235</v>
      </c>
      <c r="I49" s="557">
        <v>53.301614763552479</v>
      </c>
    </row>
    <row r="50" spans="1:9" ht="12" customHeight="1">
      <c r="A50" s="479">
        <v>2001</v>
      </c>
      <c r="B50" s="97">
        <v>3785</v>
      </c>
      <c r="C50" s="809">
        <v>5.4</v>
      </c>
      <c r="D50" s="106">
        <v>98</v>
      </c>
      <c r="E50" s="97">
        <v>3528</v>
      </c>
      <c r="F50" s="97">
        <v>3626</v>
      </c>
      <c r="G50" s="425">
        <v>1.3974048196207045</v>
      </c>
      <c r="H50" s="222">
        <v>50.306573506345359</v>
      </c>
      <c r="I50" s="557">
        <v>51.703978325966062</v>
      </c>
    </row>
    <row r="51" spans="1:9" ht="12" customHeight="1">
      <c r="A51" s="479">
        <v>2002</v>
      </c>
      <c r="B51" s="97">
        <v>3748</v>
      </c>
      <c r="C51" s="809">
        <v>5.3</v>
      </c>
      <c r="D51" s="106">
        <v>94</v>
      </c>
      <c r="E51" s="97">
        <v>3526</v>
      </c>
      <c r="F51" s="97">
        <v>3620</v>
      </c>
      <c r="G51" s="425">
        <v>1.325624030461148</v>
      </c>
      <c r="H51" s="222">
        <v>49.725003525595824</v>
      </c>
      <c r="I51" s="557">
        <v>51.050627556056973</v>
      </c>
    </row>
    <row r="52" spans="1:9" ht="12" customHeight="1">
      <c r="A52" s="479">
        <v>2003</v>
      </c>
      <c r="B52" s="97">
        <v>3777</v>
      </c>
      <c r="C52" s="809">
        <v>5.2</v>
      </c>
      <c r="D52" s="106">
        <v>97</v>
      </c>
      <c r="E52" s="97">
        <v>3411</v>
      </c>
      <c r="F52" s="97">
        <v>3508</v>
      </c>
      <c r="G52" s="425">
        <v>1.3513513513513513</v>
      </c>
      <c r="H52" s="222">
        <v>47.520200612984119</v>
      </c>
      <c r="I52" s="557">
        <v>48.871551964335467</v>
      </c>
    </row>
    <row r="53" spans="1:9" ht="12" customHeight="1">
      <c r="A53" s="479">
        <v>2004</v>
      </c>
      <c r="B53" s="97">
        <v>3284</v>
      </c>
      <c r="C53" s="809">
        <v>4.5</v>
      </c>
      <c r="D53" s="106">
        <v>117</v>
      </c>
      <c r="E53" s="97">
        <v>3176</v>
      </c>
      <c r="F53" s="97">
        <v>3293</v>
      </c>
      <c r="G53" s="425">
        <v>1.6082474226804124</v>
      </c>
      <c r="H53" s="222">
        <v>43.656357388316152</v>
      </c>
      <c r="I53" s="557">
        <v>45.264604810996566</v>
      </c>
    </row>
    <row r="54" spans="1:9" ht="12" customHeight="1">
      <c r="A54" s="479">
        <v>2005</v>
      </c>
      <c r="B54" s="97">
        <v>2548</v>
      </c>
      <c r="C54" s="809">
        <v>3.4</v>
      </c>
      <c r="D54" s="106">
        <v>102</v>
      </c>
      <c r="E54" s="97">
        <v>2296</v>
      </c>
      <c r="F54" s="97">
        <v>2398</v>
      </c>
      <c r="G54" s="425">
        <v>1.3819265682156889</v>
      </c>
      <c r="H54" s="222">
        <v>31.10689608454139</v>
      </c>
      <c r="I54" s="557">
        <v>32.488822652757079</v>
      </c>
    </row>
    <row r="55" spans="1:9" ht="12" customHeight="1">
      <c r="A55" s="479">
        <v>2006</v>
      </c>
      <c r="B55" s="100">
        <v>2673</v>
      </c>
      <c r="C55" s="810">
        <v>3.5</v>
      </c>
      <c r="D55" s="107">
        <v>86</v>
      </c>
      <c r="E55" s="100">
        <v>2589</v>
      </c>
      <c r="F55" s="100">
        <v>2675</v>
      </c>
      <c r="G55" s="425">
        <v>1.1462081833933093</v>
      </c>
      <c r="H55" s="222">
        <v>34.506197520991606</v>
      </c>
      <c r="I55" s="557">
        <v>35.652405704384911</v>
      </c>
    </row>
    <row r="56" spans="1:9" ht="12" customHeight="1">
      <c r="A56" s="479">
        <v>2007</v>
      </c>
      <c r="B56" s="100">
        <v>2302</v>
      </c>
      <c r="C56" s="810">
        <v>2.9</v>
      </c>
      <c r="D56" s="107">
        <v>89</v>
      </c>
      <c r="E56" s="100">
        <v>2155</v>
      </c>
      <c r="F56" s="100">
        <v>2244</v>
      </c>
      <c r="G56" s="425">
        <v>1.1612734864300627</v>
      </c>
      <c r="H56" s="222">
        <v>28.118475991649269</v>
      </c>
      <c r="I56" s="557">
        <v>29.279749478079331</v>
      </c>
    </row>
    <row r="57" spans="1:9" ht="12" customHeight="1">
      <c r="A57" s="479">
        <v>2008</v>
      </c>
      <c r="B57" s="100">
        <v>2131</v>
      </c>
      <c r="C57" s="810">
        <v>2.7</v>
      </c>
      <c r="D57" s="107">
        <v>82</v>
      </c>
      <c r="E57" s="100">
        <v>1963</v>
      </c>
      <c r="F57" s="100">
        <v>2045</v>
      </c>
      <c r="G57" s="425">
        <v>1.0436553391879853</v>
      </c>
      <c r="H57" s="222">
        <v>24.984090619829452</v>
      </c>
      <c r="I57" s="557">
        <v>26.027745959017437</v>
      </c>
    </row>
    <row r="58" spans="1:9" ht="12" customHeight="1">
      <c r="A58" s="479">
        <v>2009</v>
      </c>
      <c r="B58" s="100">
        <v>1856</v>
      </c>
      <c r="C58" s="810">
        <v>2.2999999999999998</v>
      </c>
      <c r="D58" s="107">
        <v>71</v>
      </c>
      <c r="E58" s="100">
        <v>1723</v>
      </c>
      <c r="F58" s="100">
        <v>1794</v>
      </c>
      <c r="G58" s="425">
        <v>0.87969272704745383</v>
      </c>
      <c r="H58" s="222">
        <v>21.348036178912153</v>
      </c>
      <c r="I58" s="557">
        <v>22.227728905959609</v>
      </c>
    </row>
    <row r="59" spans="1:9" ht="12" customHeight="1">
      <c r="A59" s="479">
        <v>2010</v>
      </c>
      <c r="B59" s="100">
        <v>1883</v>
      </c>
      <c r="C59" s="810">
        <v>2.2999999999999998</v>
      </c>
      <c r="D59" s="107">
        <v>60</v>
      </c>
      <c r="E59" s="100">
        <v>1762</v>
      </c>
      <c r="F59" s="100">
        <v>1822</v>
      </c>
      <c r="G59" s="425">
        <v>0.72490032620514677</v>
      </c>
      <c r="H59" s="222">
        <v>21.287906246224477</v>
      </c>
      <c r="I59" s="557">
        <v>22.012806572429625</v>
      </c>
    </row>
    <row r="60" spans="1:9" s="70" customFormat="1" ht="12" customHeight="1">
      <c r="A60" s="479">
        <v>2011</v>
      </c>
      <c r="B60" s="100">
        <v>1690</v>
      </c>
      <c r="C60" s="810">
        <v>2</v>
      </c>
      <c r="D60" s="107">
        <v>71</v>
      </c>
      <c r="E60" s="100">
        <v>1553</v>
      </c>
      <c r="F60" s="100">
        <v>1624</v>
      </c>
      <c r="G60" s="425">
        <v>0.83627797408716131</v>
      </c>
      <c r="H60" s="222">
        <v>18.292108362779739</v>
      </c>
      <c r="I60" s="557">
        <v>19.128386336866903</v>
      </c>
    </row>
    <row r="61" spans="1:9" s="70" customFormat="1" ht="12" customHeight="1">
      <c r="A61" s="479">
        <v>2012</v>
      </c>
      <c r="B61" s="100">
        <v>1492</v>
      </c>
      <c r="C61" s="810">
        <v>1.7</v>
      </c>
      <c r="D61" s="107">
        <v>51</v>
      </c>
      <c r="E61" s="100">
        <v>1381</v>
      </c>
      <c r="F61" s="100">
        <v>1432</v>
      </c>
      <c r="G61" s="425">
        <v>0.59034610487324923</v>
      </c>
      <c r="H61" s="222">
        <v>15.985646486861905</v>
      </c>
      <c r="I61" s="557">
        <v>16.575992591735154</v>
      </c>
    </row>
    <row r="62" spans="1:9" s="70" customFormat="1" ht="12" customHeight="1">
      <c r="A62" s="479">
        <v>2013</v>
      </c>
      <c r="B62" s="100">
        <v>1273</v>
      </c>
      <c r="C62" s="810">
        <v>1.5</v>
      </c>
      <c r="D62" s="107">
        <v>44</v>
      </c>
      <c r="E62" s="100">
        <v>1129</v>
      </c>
      <c r="F62" s="100">
        <v>1173</v>
      </c>
      <c r="G62" s="425">
        <v>0.51050005801137022</v>
      </c>
      <c r="H62" s="222">
        <v>13.098967397609931</v>
      </c>
      <c r="I62" s="557">
        <v>13.609467455621301</v>
      </c>
    </row>
    <row r="63" spans="1:9" s="70" customFormat="1" ht="12" customHeight="1">
      <c r="A63" s="479">
        <v>2014</v>
      </c>
      <c r="B63" s="100">
        <v>1153</v>
      </c>
      <c r="C63" s="810">
        <v>1.3</v>
      </c>
      <c r="D63" s="107">
        <v>45</v>
      </c>
      <c r="E63" s="100">
        <v>1070</v>
      </c>
      <c r="F63" s="100">
        <v>1115</v>
      </c>
      <c r="G63" s="425">
        <v>0.52742616033755274</v>
      </c>
      <c r="H63" s="222">
        <v>12.54102203469292</v>
      </c>
      <c r="I63" s="557">
        <v>13.068448195030474</v>
      </c>
    </row>
    <row r="64" spans="1:9" s="70" customFormat="1" ht="12" customHeight="1">
      <c r="A64" s="479">
        <v>2015</v>
      </c>
      <c r="B64" s="100">
        <v>958</v>
      </c>
      <c r="C64" s="810">
        <v>1.1000000000000001</v>
      </c>
      <c r="D64" s="107">
        <v>57</v>
      </c>
      <c r="E64" s="100">
        <v>947</v>
      </c>
      <c r="F64" s="100">
        <v>1004</v>
      </c>
      <c r="G64" s="425">
        <v>0.68</v>
      </c>
      <c r="H64" s="222">
        <v>11.23</v>
      </c>
      <c r="I64" s="557">
        <v>11.912000000000001</v>
      </c>
    </row>
    <row r="65" spans="1:9" s="70" customFormat="1" ht="12" customHeight="1">
      <c r="A65" s="479">
        <v>2016</v>
      </c>
      <c r="B65" s="100">
        <v>942</v>
      </c>
      <c r="C65" s="810">
        <v>1.1000000000000001</v>
      </c>
      <c r="D65" s="107">
        <v>46</v>
      </c>
      <c r="E65" s="100">
        <v>964</v>
      </c>
      <c r="F65" s="100">
        <v>1010</v>
      </c>
      <c r="G65" s="425">
        <v>0.54</v>
      </c>
      <c r="H65" s="222">
        <v>11.34</v>
      </c>
      <c r="I65" s="557">
        <v>11.89</v>
      </c>
    </row>
    <row r="66" spans="1:9" s="70" customFormat="1" ht="12" customHeight="1">
      <c r="A66" s="479">
        <v>2017</v>
      </c>
      <c r="B66" s="100">
        <v>876</v>
      </c>
      <c r="C66" s="810">
        <v>1</v>
      </c>
      <c r="D66" s="107">
        <v>53</v>
      </c>
      <c r="E66" s="100">
        <v>838</v>
      </c>
      <c r="F66" s="100">
        <v>891</v>
      </c>
      <c r="G66" s="425">
        <v>0.62</v>
      </c>
      <c r="H66" s="222">
        <v>9.74</v>
      </c>
      <c r="I66" s="557">
        <v>10.36</v>
      </c>
    </row>
    <row r="67" spans="1:9" ht="12" customHeight="1">
      <c r="A67" s="480">
        <v>2018</v>
      </c>
      <c r="B67" s="559">
        <v>741</v>
      </c>
      <c r="C67" s="811">
        <v>0.9</v>
      </c>
      <c r="D67" s="558">
        <v>49</v>
      </c>
      <c r="E67" s="559">
        <v>741</v>
      </c>
      <c r="F67" s="559">
        <v>790</v>
      </c>
      <c r="G67" s="560">
        <v>0.56000000000000005</v>
      </c>
      <c r="H67" s="561">
        <v>8.51</v>
      </c>
      <c r="I67" s="562">
        <v>9.07</v>
      </c>
    </row>
    <row r="69" spans="1:9" s="281" customFormat="1" ht="12.75">
      <c r="A69" s="278" t="s">
        <v>1372</v>
      </c>
      <c r="B69" s="279"/>
      <c r="C69" s="279"/>
      <c r="D69" s="279"/>
      <c r="E69" s="279"/>
      <c r="F69" s="279"/>
      <c r="G69" s="279"/>
      <c r="H69" s="280"/>
    </row>
  </sheetData>
  <mergeCells count="9">
    <mergeCell ref="A6:A8"/>
    <mergeCell ref="B6:C6"/>
    <mergeCell ref="D6:I6"/>
    <mergeCell ref="B7:B8"/>
    <mergeCell ref="C7:C8"/>
    <mergeCell ref="D7:D8"/>
    <mergeCell ref="E7:E8"/>
    <mergeCell ref="F7:F8"/>
    <mergeCell ref="G7:I7"/>
  </mergeCells>
  <phoneticPr fontId="0" type="noConversion"/>
  <pageMargins left="0.78740157480314965" right="0.78740157480314965" top="0.86614173228346458" bottom="0.70866141732283472" header="0.51181102362204722" footer="0.51181102362204722"/>
  <pageSetup paperSize="9" scale="91" firstPageNumber="335" orientation="portrait" useFirstPageNumber="1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R90"/>
  <sheetViews>
    <sheetView showOutlineSymbols="0" defaultGridColor="0" colorId="31" zoomScaleSheetLayoutView="80" workbookViewId="0"/>
  </sheetViews>
  <sheetFormatPr defaultColWidth="12" defaultRowHeight="12"/>
  <cols>
    <col min="1" max="1" width="14.42578125" style="36" customWidth="1"/>
    <col min="2" max="2" width="6.42578125" style="36" customWidth="1"/>
    <col min="3" max="3" width="6.42578125" style="70" customWidth="1"/>
    <col min="4" max="30" width="6.42578125" style="36" customWidth="1"/>
    <col min="31" max="43" width="6.42578125" style="70" customWidth="1"/>
    <col min="44" max="16384" width="12" style="36"/>
  </cols>
  <sheetData>
    <row r="1" spans="1:44">
      <c r="AL1" s="38"/>
      <c r="AM1" s="38"/>
      <c r="AN1" s="38"/>
      <c r="AO1" s="38"/>
      <c r="AP1" s="38"/>
      <c r="AQ1" s="38" t="s">
        <v>98</v>
      </c>
    </row>
    <row r="2" spans="1:44">
      <c r="AD2" s="108"/>
      <c r="AE2" s="109"/>
      <c r="AF2" s="109"/>
      <c r="AG2" s="109"/>
      <c r="AH2" s="109"/>
      <c r="AI2" s="109"/>
      <c r="AJ2" s="38"/>
      <c r="AK2" s="38"/>
      <c r="AL2" s="38"/>
      <c r="AM2" s="38"/>
      <c r="AN2" s="38"/>
      <c r="AO2" s="38"/>
      <c r="AP2" s="38"/>
      <c r="AQ2" s="38" t="s">
        <v>38</v>
      </c>
      <c r="AR2" s="108"/>
    </row>
    <row r="3" spans="1:44" ht="12.75" customHeight="1"/>
    <row r="4" spans="1:44" s="92" customFormat="1" ht="12.75" customHeight="1">
      <c r="A4" s="271" t="s">
        <v>696</v>
      </c>
      <c r="B4" s="271"/>
      <c r="C4" s="271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</row>
    <row r="5" spans="1:44" ht="6" customHeight="1">
      <c r="A5" s="41"/>
      <c r="B5" s="41"/>
      <c r="C5" s="41"/>
    </row>
    <row r="6" spans="1:44" ht="30" customHeight="1">
      <c r="A6" s="555" t="s">
        <v>173</v>
      </c>
      <c r="B6" s="623">
        <v>1960</v>
      </c>
      <c r="C6" s="627" t="s">
        <v>174</v>
      </c>
      <c r="D6" s="627">
        <v>1970</v>
      </c>
      <c r="E6" s="627">
        <v>1975</v>
      </c>
      <c r="F6" s="627">
        <v>1979</v>
      </c>
      <c r="G6" s="627">
        <v>1980</v>
      </c>
      <c r="H6" s="627">
        <v>1981</v>
      </c>
      <c r="I6" s="627">
        <v>1982</v>
      </c>
      <c r="J6" s="627">
        <v>1983</v>
      </c>
      <c r="K6" s="627">
        <v>1984</v>
      </c>
      <c r="L6" s="627">
        <v>1985</v>
      </c>
      <c r="M6" s="627">
        <v>1986</v>
      </c>
      <c r="N6" s="627">
        <v>1987</v>
      </c>
      <c r="O6" s="627">
        <v>1988</v>
      </c>
      <c r="P6" s="627">
        <v>1989</v>
      </c>
      <c r="Q6" s="619">
        <v>1990</v>
      </c>
      <c r="R6" s="627" t="s">
        <v>136</v>
      </c>
      <c r="S6" s="627" t="s">
        <v>137</v>
      </c>
      <c r="T6" s="627" t="s">
        <v>138</v>
      </c>
      <c r="U6" s="627" t="s">
        <v>139</v>
      </c>
      <c r="V6" s="619">
        <v>1995</v>
      </c>
      <c r="W6" s="627">
        <v>1996</v>
      </c>
      <c r="X6" s="627">
        <v>1997</v>
      </c>
      <c r="Y6" s="627">
        <v>1998</v>
      </c>
      <c r="Z6" s="627">
        <v>1999</v>
      </c>
      <c r="AA6" s="619">
        <v>2000</v>
      </c>
      <c r="AB6" s="619">
        <v>2001</v>
      </c>
      <c r="AC6" s="619">
        <v>2002</v>
      </c>
      <c r="AD6" s="619">
        <v>2003</v>
      </c>
      <c r="AE6" s="619">
        <v>2004</v>
      </c>
      <c r="AF6" s="619">
        <v>2005</v>
      </c>
      <c r="AG6" s="619">
        <v>2006</v>
      </c>
      <c r="AH6" s="619">
        <v>2007</v>
      </c>
      <c r="AI6" s="619">
        <v>2008</v>
      </c>
      <c r="AJ6" s="619">
        <v>2009</v>
      </c>
      <c r="AK6" s="619">
        <v>2010</v>
      </c>
      <c r="AL6" s="619">
        <v>2011</v>
      </c>
      <c r="AM6" s="619">
        <v>2012</v>
      </c>
      <c r="AN6" s="619">
        <v>2013</v>
      </c>
      <c r="AO6" s="619">
        <v>2014</v>
      </c>
      <c r="AP6" s="619">
        <v>2015</v>
      </c>
      <c r="AQ6" s="859">
        <v>2016</v>
      </c>
    </row>
    <row r="7" spans="1:44" ht="18.75" customHeight="1">
      <c r="A7" s="547" t="s">
        <v>175</v>
      </c>
      <c r="B7" s="119"/>
      <c r="C7" s="114"/>
      <c r="D7" s="115"/>
      <c r="E7" s="115"/>
      <c r="F7" s="114"/>
      <c r="G7" s="115"/>
      <c r="H7" s="114"/>
      <c r="I7" s="114"/>
      <c r="J7" s="114"/>
      <c r="K7" s="114"/>
      <c r="L7" s="115"/>
      <c r="M7" s="114"/>
      <c r="N7" s="114"/>
      <c r="O7" s="114"/>
      <c r="P7" s="114"/>
      <c r="Q7" s="115"/>
      <c r="R7" s="114"/>
      <c r="S7" s="114"/>
      <c r="T7" s="114"/>
      <c r="U7" s="114"/>
      <c r="V7" s="115"/>
      <c r="W7" s="114"/>
      <c r="X7" s="114"/>
      <c r="Y7" s="114"/>
      <c r="Z7" s="114"/>
      <c r="AA7" s="115"/>
      <c r="AB7" s="115"/>
      <c r="AC7" s="115"/>
      <c r="AD7" s="115"/>
      <c r="AE7" s="115"/>
      <c r="AF7" s="115"/>
      <c r="AG7" s="115"/>
      <c r="AH7" s="115"/>
      <c r="AI7" s="116"/>
      <c r="AJ7" s="116"/>
      <c r="AK7" s="116"/>
      <c r="AL7" s="116"/>
      <c r="AM7" s="116"/>
      <c r="AN7" s="116"/>
      <c r="AO7" s="116"/>
      <c r="AP7" s="116"/>
      <c r="AQ7" s="536"/>
    </row>
    <row r="8" spans="1:44" ht="12.75" customHeight="1">
      <c r="A8" s="545" t="s">
        <v>176</v>
      </c>
      <c r="B8" s="118">
        <v>0</v>
      </c>
      <c r="C8" s="112">
        <v>98</v>
      </c>
      <c r="D8" s="112">
        <v>176</v>
      </c>
      <c r="E8" s="112">
        <v>254</v>
      </c>
      <c r="F8" s="112">
        <v>861</v>
      </c>
      <c r="G8" s="112">
        <v>667</v>
      </c>
      <c r="H8" s="112">
        <v>624</v>
      </c>
      <c r="I8" s="112">
        <v>717</v>
      </c>
      <c r="J8" s="112">
        <v>785</v>
      </c>
      <c r="K8" s="112">
        <v>1144</v>
      </c>
      <c r="L8" s="112">
        <v>940</v>
      </c>
      <c r="M8" s="112">
        <v>1040</v>
      </c>
      <c r="N8" s="112">
        <v>999</v>
      </c>
      <c r="O8" s="112">
        <v>761</v>
      </c>
      <c r="P8" s="112">
        <v>907</v>
      </c>
      <c r="Q8" s="112">
        <v>669</v>
      </c>
      <c r="R8" s="112">
        <v>668</v>
      </c>
      <c r="S8" s="112">
        <v>675</v>
      </c>
      <c r="T8" s="112">
        <v>1176</v>
      </c>
      <c r="U8" s="112">
        <v>1263</v>
      </c>
      <c r="V8" s="112">
        <v>1198</v>
      </c>
      <c r="W8" s="112">
        <v>1158</v>
      </c>
      <c r="X8" s="112">
        <v>1193</v>
      </c>
      <c r="Y8" s="112">
        <v>1052</v>
      </c>
      <c r="Z8" s="112">
        <v>1442</v>
      </c>
      <c r="AA8" s="112">
        <v>1706</v>
      </c>
      <c r="AB8" s="112">
        <v>1439</v>
      </c>
      <c r="AC8" s="112">
        <v>1107</v>
      </c>
      <c r="AD8" s="112">
        <v>963</v>
      </c>
      <c r="AE8" s="112">
        <v>801</v>
      </c>
      <c r="AF8" s="112">
        <v>788</v>
      </c>
      <c r="AG8" s="112">
        <v>681</v>
      </c>
      <c r="AH8" s="112">
        <v>801</v>
      </c>
      <c r="AI8" s="113">
        <v>716</v>
      </c>
      <c r="AJ8" s="113">
        <v>667</v>
      </c>
      <c r="AK8" s="113">
        <v>612</v>
      </c>
      <c r="AL8" s="113">
        <v>518</v>
      </c>
      <c r="AM8" s="113">
        <v>531</v>
      </c>
      <c r="AN8" s="113">
        <v>505</v>
      </c>
      <c r="AO8" s="113">
        <v>576</v>
      </c>
      <c r="AP8" s="113">
        <v>490</v>
      </c>
      <c r="AQ8" s="535">
        <v>563</v>
      </c>
    </row>
    <row r="9" spans="1:44" ht="12.75" customHeight="1">
      <c r="A9" s="545" t="s">
        <v>432</v>
      </c>
      <c r="B9" s="118">
        <v>0</v>
      </c>
      <c r="C9" s="112">
        <v>74</v>
      </c>
      <c r="D9" s="112">
        <v>247</v>
      </c>
      <c r="E9" s="112">
        <v>273</v>
      </c>
      <c r="F9" s="112">
        <v>939</v>
      </c>
      <c r="G9" s="112">
        <v>604</v>
      </c>
      <c r="H9" s="112">
        <v>521</v>
      </c>
      <c r="I9" s="112">
        <v>750</v>
      </c>
      <c r="J9" s="112">
        <v>1088</v>
      </c>
      <c r="K9" s="112">
        <v>1759</v>
      </c>
      <c r="L9" s="112">
        <v>2118</v>
      </c>
      <c r="M9" s="112">
        <v>2613</v>
      </c>
      <c r="N9" s="112">
        <v>2648</v>
      </c>
      <c r="O9" s="112">
        <v>1965</v>
      </c>
      <c r="P9" s="112">
        <v>2298</v>
      </c>
      <c r="Q9" s="112">
        <v>2075</v>
      </c>
      <c r="R9" s="112">
        <v>2309</v>
      </c>
      <c r="S9" s="112">
        <v>2401</v>
      </c>
      <c r="T9" s="112">
        <v>3759</v>
      </c>
      <c r="U9" s="112">
        <v>4486</v>
      </c>
      <c r="V9" s="112">
        <v>4230</v>
      </c>
      <c r="W9" s="112">
        <v>5459</v>
      </c>
      <c r="X9" s="112">
        <v>4560</v>
      </c>
      <c r="Y9" s="112">
        <v>3875</v>
      </c>
      <c r="Z9" s="112">
        <v>5192</v>
      </c>
      <c r="AA9" s="112">
        <v>5670</v>
      </c>
      <c r="AB9" s="112">
        <v>4652</v>
      </c>
      <c r="AC9" s="112">
        <v>3189</v>
      </c>
      <c r="AD9" s="112">
        <v>2678</v>
      </c>
      <c r="AE9" s="112">
        <v>2361</v>
      </c>
      <c r="AF9" s="112">
        <v>2163</v>
      </c>
      <c r="AG9" s="112">
        <v>1571</v>
      </c>
      <c r="AH9" s="112">
        <v>1890</v>
      </c>
      <c r="AI9" s="113">
        <v>1811</v>
      </c>
      <c r="AJ9" s="113">
        <v>1940</v>
      </c>
      <c r="AK9" s="113">
        <v>2093</v>
      </c>
      <c r="AL9" s="113">
        <v>1686</v>
      </c>
      <c r="AM9" s="113">
        <v>1371</v>
      </c>
      <c r="AN9" s="113">
        <v>1466</v>
      </c>
      <c r="AO9" s="113">
        <v>1375</v>
      </c>
      <c r="AP9" s="113">
        <v>1317</v>
      </c>
      <c r="AQ9" s="535">
        <v>1629</v>
      </c>
    </row>
    <row r="10" spans="1:44" ht="16.5" customHeight="1">
      <c r="A10" s="546" t="s">
        <v>434</v>
      </c>
      <c r="B10" s="114"/>
      <c r="C10" s="114"/>
      <c r="D10" s="115"/>
      <c r="E10" s="115"/>
      <c r="F10" s="114"/>
      <c r="G10" s="115"/>
      <c r="H10" s="114"/>
      <c r="I10" s="114"/>
      <c r="J10" s="114"/>
      <c r="K10" s="114"/>
      <c r="L10" s="115"/>
      <c r="M10" s="114"/>
      <c r="N10" s="114"/>
      <c r="O10" s="114"/>
      <c r="P10" s="114"/>
      <c r="Q10" s="115"/>
      <c r="R10" s="114"/>
      <c r="S10" s="114"/>
      <c r="T10" s="114"/>
      <c r="U10" s="114"/>
      <c r="V10" s="115"/>
      <c r="W10" s="114"/>
      <c r="X10" s="114"/>
      <c r="Y10" s="114"/>
      <c r="Z10" s="114"/>
      <c r="AA10" s="115"/>
      <c r="AB10" s="115"/>
      <c r="AC10" s="115"/>
      <c r="AD10" s="115"/>
      <c r="AE10" s="115"/>
      <c r="AF10" s="115"/>
      <c r="AG10" s="115"/>
      <c r="AH10" s="115"/>
      <c r="AI10" s="116"/>
      <c r="AJ10" s="116"/>
      <c r="AK10" s="116"/>
      <c r="AL10" s="116"/>
      <c r="AM10" s="116"/>
      <c r="AN10" s="116"/>
      <c r="AO10" s="116"/>
      <c r="AP10" s="116"/>
      <c r="AQ10" s="536"/>
    </row>
    <row r="11" spans="1:44" ht="12.75" customHeight="1">
      <c r="A11" s="545" t="s">
        <v>176</v>
      </c>
      <c r="B11" s="112">
        <v>17</v>
      </c>
      <c r="C11" s="112">
        <v>22</v>
      </c>
      <c r="D11" s="112">
        <v>22</v>
      </c>
      <c r="E11" s="112">
        <v>12</v>
      </c>
      <c r="F11" s="112">
        <v>18</v>
      </c>
      <c r="G11" s="112">
        <v>6</v>
      </c>
      <c r="H11" s="112">
        <v>1</v>
      </c>
      <c r="I11" s="112">
        <v>2</v>
      </c>
      <c r="J11" s="112">
        <v>3</v>
      </c>
      <c r="K11" s="112">
        <v>3</v>
      </c>
      <c r="L11" s="112">
        <v>1</v>
      </c>
      <c r="M11" s="112">
        <v>11</v>
      </c>
      <c r="N11" s="112">
        <v>2</v>
      </c>
      <c r="O11" s="112">
        <v>1</v>
      </c>
      <c r="P11" s="112">
        <v>2</v>
      </c>
      <c r="Q11" s="112">
        <v>3</v>
      </c>
      <c r="R11" s="112">
        <v>8</v>
      </c>
      <c r="S11" s="112">
        <v>6</v>
      </c>
      <c r="T11" s="112">
        <v>8</v>
      </c>
      <c r="U11" s="112">
        <v>8</v>
      </c>
      <c r="V11" s="112">
        <v>17</v>
      </c>
      <c r="W11" s="112">
        <v>19</v>
      </c>
      <c r="X11" s="112">
        <v>6</v>
      </c>
      <c r="Y11" s="112">
        <v>9</v>
      </c>
      <c r="Z11" s="112">
        <v>7</v>
      </c>
      <c r="AA11" s="112">
        <v>14</v>
      </c>
      <c r="AB11" s="112">
        <v>1</v>
      </c>
      <c r="AC11" s="112">
        <v>2</v>
      </c>
      <c r="AD11" s="112">
        <v>1</v>
      </c>
      <c r="AE11" s="112">
        <v>1</v>
      </c>
      <c r="AF11" s="112">
        <v>3</v>
      </c>
      <c r="AG11" s="112">
        <v>1</v>
      </c>
      <c r="AH11" s="112">
        <v>2</v>
      </c>
      <c r="AI11" s="117">
        <v>0</v>
      </c>
      <c r="AJ11" s="112">
        <v>2</v>
      </c>
      <c r="AK11" s="112">
        <v>1</v>
      </c>
      <c r="AL11" s="117">
        <v>0</v>
      </c>
      <c r="AM11" s="112">
        <v>2</v>
      </c>
      <c r="AN11" s="117">
        <v>0</v>
      </c>
      <c r="AO11" s="112">
        <v>2</v>
      </c>
      <c r="AP11" s="117">
        <v>0</v>
      </c>
      <c r="AQ11" s="535">
        <v>7</v>
      </c>
    </row>
    <row r="12" spans="1:44" ht="12.75" customHeight="1">
      <c r="A12" s="545" t="s">
        <v>432</v>
      </c>
      <c r="B12" s="112">
        <v>90</v>
      </c>
      <c r="C12" s="112">
        <v>132</v>
      </c>
      <c r="D12" s="112">
        <v>64</v>
      </c>
      <c r="E12" s="112">
        <v>60</v>
      </c>
      <c r="F12" s="112">
        <v>123</v>
      </c>
      <c r="G12" s="112">
        <v>30</v>
      </c>
      <c r="H12" s="112">
        <v>12</v>
      </c>
      <c r="I12" s="112">
        <v>27</v>
      </c>
      <c r="J12" s="112">
        <v>14</v>
      </c>
      <c r="K12" s="112">
        <v>1</v>
      </c>
      <c r="L12" s="112">
        <v>12</v>
      </c>
      <c r="M12" s="112">
        <v>21</v>
      </c>
      <c r="N12" s="112">
        <v>1</v>
      </c>
      <c r="O12" s="112">
        <v>12</v>
      </c>
      <c r="P12" s="112">
        <v>14</v>
      </c>
      <c r="Q12" s="112">
        <v>1</v>
      </c>
      <c r="R12" s="112">
        <v>27</v>
      </c>
      <c r="S12" s="112">
        <v>12</v>
      </c>
      <c r="T12" s="112">
        <v>37</v>
      </c>
      <c r="U12" s="112">
        <v>41</v>
      </c>
      <c r="V12" s="112">
        <v>83</v>
      </c>
      <c r="W12" s="112">
        <v>40</v>
      </c>
      <c r="X12" s="112">
        <v>26</v>
      </c>
      <c r="Y12" s="112">
        <v>6</v>
      </c>
      <c r="Z12" s="112">
        <v>21</v>
      </c>
      <c r="AA12" s="112">
        <v>54</v>
      </c>
      <c r="AB12" s="118">
        <v>0</v>
      </c>
      <c r="AC12" s="112">
        <v>22</v>
      </c>
      <c r="AD12" s="112">
        <v>9</v>
      </c>
      <c r="AE12" s="112">
        <v>8</v>
      </c>
      <c r="AF12" s="112">
        <v>12</v>
      </c>
      <c r="AG12" s="112">
        <v>8</v>
      </c>
      <c r="AH12" s="112">
        <v>19</v>
      </c>
      <c r="AI12" s="117">
        <v>0</v>
      </c>
      <c r="AJ12" s="112">
        <v>4</v>
      </c>
      <c r="AK12" s="112">
        <v>22</v>
      </c>
      <c r="AL12" s="117">
        <v>0</v>
      </c>
      <c r="AM12" s="112">
        <v>1</v>
      </c>
      <c r="AN12" s="117">
        <v>0</v>
      </c>
      <c r="AO12" s="112">
        <v>6</v>
      </c>
      <c r="AP12" s="117">
        <v>0</v>
      </c>
      <c r="AQ12" s="535">
        <v>57</v>
      </c>
    </row>
    <row r="13" spans="1:44" ht="16.5" customHeight="1">
      <c r="A13" s="547" t="s">
        <v>178</v>
      </c>
      <c r="B13" s="114"/>
      <c r="C13" s="114"/>
      <c r="D13" s="115"/>
      <c r="E13" s="115"/>
      <c r="F13" s="114"/>
      <c r="G13" s="115"/>
      <c r="H13" s="114"/>
      <c r="I13" s="114"/>
      <c r="J13" s="114"/>
      <c r="K13" s="114"/>
      <c r="L13" s="115"/>
      <c r="M13" s="114"/>
      <c r="N13" s="114"/>
      <c r="O13" s="114"/>
      <c r="P13" s="114"/>
      <c r="Q13" s="115"/>
      <c r="R13" s="114"/>
      <c r="S13" s="114"/>
      <c r="T13" s="114"/>
      <c r="U13" s="114"/>
      <c r="V13" s="115"/>
      <c r="W13" s="114"/>
      <c r="X13" s="114"/>
      <c r="Y13" s="114"/>
      <c r="Z13" s="114"/>
      <c r="AA13" s="115"/>
      <c r="AB13" s="115"/>
      <c r="AC13" s="115"/>
      <c r="AD13" s="115"/>
      <c r="AE13" s="115"/>
      <c r="AF13" s="115"/>
      <c r="AG13" s="115"/>
      <c r="AH13" s="115"/>
      <c r="AI13" s="116"/>
      <c r="AJ13" s="116"/>
      <c r="AK13" s="116"/>
      <c r="AL13" s="116"/>
      <c r="AM13" s="116"/>
      <c r="AN13" s="116"/>
      <c r="AO13" s="116"/>
      <c r="AP13" s="116"/>
      <c r="AQ13" s="536"/>
    </row>
    <row r="14" spans="1:44" ht="12.75" customHeight="1">
      <c r="A14" s="545" t="s">
        <v>176</v>
      </c>
      <c r="B14" s="112">
        <v>352</v>
      </c>
      <c r="C14" s="112">
        <v>291</v>
      </c>
      <c r="D14" s="112">
        <v>194</v>
      </c>
      <c r="E14" s="112">
        <v>169</v>
      </c>
      <c r="F14" s="112">
        <v>139</v>
      </c>
      <c r="G14" s="112">
        <v>116</v>
      </c>
      <c r="H14" s="112">
        <v>126</v>
      </c>
      <c r="I14" s="112">
        <v>160</v>
      </c>
      <c r="J14" s="112">
        <v>96</v>
      </c>
      <c r="K14" s="112">
        <v>71</v>
      </c>
      <c r="L14" s="112">
        <v>72</v>
      </c>
      <c r="M14" s="112">
        <v>44</v>
      </c>
      <c r="N14" s="112">
        <v>46</v>
      </c>
      <c r="O14" s="112">
        <v>44</v>
      </c>
      <c r="P14" s="112">
        <v>52</v>
      </c>
      <c r="Q14" s="112">
        <v>46</v>
      </c>
      <c r="R14" s="112">
        <v>42</v>
      </c>
      <c r="S14" s="112">
        <v>22</v>
      </c>
      <c r="T14" s="112">
        <v>15</v>
      </c>
      <c r="U14" s="112">
        <v>34</v>
      </c>
      <c r="V14" s="112">
        <v>20</v>
      </c>
      <c r="W14" s="112">
        <v>34</v>
      </c>
      <c r="X14" s="112">
        <v>35</v>
      </c>
      <c r="Y14" s="112">
        <v>34</v>
      </c>
      <c r="Z14" s="112">
        <v>29</v>
      </c>
      <c r="AA14" s="112">
        <v>59</v>
      </c>
      <c r="AB14" s="112">
        <v>26</v>
      </c>
      <c r="AC14" s="112">
        <v>59</v>
      </c>
      <c r="AD14" s="112">
        <v>89</v>
      </c>
      <c r="AE14" s="112">
        <v>58</v>
      </c>
      <c r="AF14" s="112">
        <v>73</v>
      </c>
      <c r="AG14" s="112">
        <v>83</v>
      </c>
      <c r="AH14" s="112">
        <v>74</v>
      </c>
      <c r="AI14" s="113">
        <v>66</v>
      </c>
      <c r="AJ14" s="113">
        <v>94</v>
      </c>
      <c r="AK14" s="113">
        <v>89</v>
      </c>
      <c r="AL14" s="113">
        <v>79</v>
      </c>
      <c r="AM14" s="113">
        <v>38</v>
      </c>
      <c r="AN14" s="113">
        <v>54</v>
      </c>
      <c r="AO14" s="113">
        <v>41</v>
      </c>
      <c r="AP14" s="113">
        <v>40</v>
      </c>
      <c r="AQ14" s="535">
        <v>31</v>
      </c>
    </row>
    <row r="15" spans="1:44" ht="12.75" customHeight="1">
      <c r="A15" s="545" t="s">
        <v>432</v>
      </c>
      <c r="B15" s="112">
        <v>871</v>
      </c>
      <c r="C15" s="112">
        <v>653</v>
      </c>
      <c r="D15" s="112">
        <v>386</v>
      </c>
      <c r="E15" s="112">
        <v>286</v>
      </c>
      <c r="F15" s="112">
        <v>398</v>
      </c>
      <c r="G15" s="112">
        <v>399</v>
      </c>
      <c r="H15" s="112">
        <v>434</v>
      </c>
      <c r="I15" s="112">
        <v>270</v>
      </c>
      <c r="J15" s="112">
        <v>431</v>
      </c>
      <c r="K15" s="112">
        <v>342</v>
      </c>
      <c r="L15" s="112">
        <v>381</v>
      </c>
      <c r="M15" s="112">
        <v>173</v>
      </c>
      <c r="N15" s="112">
        <v>126</v>
      </c>
      <c r="O15" s="112">
        <v>119</v>
      </c>
      <c r="P15" s="112">
        <v>124</v>
      </c>
      <c r="Q15" s="112">
        <v>147</v>
      </c>
      <c r="R15" s="112">
        <v>184</v>
      </c>
      <c r="S15" s="112">
        <v>89</v>
      </c>
      <c r="T15" s="112">
        <v>97</v>
      </c>
      <c r="U15" s="112">
        <v>180</v>
      </c>
      <c r="V15" s="112">
        <v>202</v>
      </c>
      <c r="W15" s="112">
        <v>163</v>
      </c>
      <c r="X15" s="112">
        <v>191</v>
      </c>
      <c r="Y15" s="112">
        <v>182</v>
      </c>
      <c r="Z15" s="112">
        <v>197</v>
      </c>
      <c r="AA15" s="112">
        <v>279</v>
      </c>
      <c r="AB15" s="112">
        <v>209</v>
      </c>
      <c r="AC15" s="112">
        <v>579</v>
      </c>
      <c r="AD15" s="112">
        <v>869</v>
      </c>
      <c r="AE15" s="112">
        <v>574</v>
      </c>
      <c r="AF15" s="112">
        <v>372</v>
      </c>
      <c r="AG15" s="112">
        <v>533</v>
      </c>
      <c r="AH15" s="112">
        <v>893</v>
      </c>
      <c r="AI15" s="113">
        <v>927</v>
      </c>
      <c r="AJ15" s="113">
        <v>1057</v>
      </c>
      <c r="AK15" s="113">
        <v>1191</v>
      </c>
      <c r="AL15" s="113">
        <v>910</v>
      </c>
      <c r="AM15" s="113">
        <v>356</v>
      </c>
      <c r="AN15" s="113">
        <v>598</v>
      </c>
      <c r="AO15" s="113">
        <v>336</v>
      </c>
      <c r="AP15" s="113">
        <v>347</v>
      </c>
      <c r="AQ15" s="535">
        <v>317</v>
      </c>
    </row>
    <row r="16" spans="1:44" ht="16.5" customHeight="1">
      <c r="A16" s="547" t="s">
        <v>179</v>
      </c>
      <c r="B16" s="114"/>
      <c r="C16" s="114"/>
      <c r="D16" s="115"/>
      <c r="E16" s="115"/>
      <c r="F16" s="114"/>
      <c r="G16" s="115"/>
      <c r="H16" s="114"/>
      <c r="I16" s="114"/>
      <c r="J16" s="114"/>
      <c r="K16" s="114"/>
      <c r="L16" s="115"/>
      <c r="M16" s="114"/>
      <c r="N16" s="114"/>
      <c r="O16" s="114"/>
      <c r="P16" s="114"/>
      <c r="Q16" s="115"/>
      <c r="R16" s="114"/>
      <c r="S16" s="114"/>
      <c r="T16" s="114"/>
      <c r="U16" s="114"/>
      <c r="V16" s="115"/>
      <c r="W16" s="114"/>
      <c r="X16" s="114"/>
      <c r="Y16" s="114"/>
      <c r="Z16" s="114"/>
      <c r="AA16" s="115"/>
      <c r="AB16" s="115"/>
      <c r="AC16" s="115"/>
      <c r="AD16" s="115"/>
      <c r="AE16" s="115"/>
      <c r="AF16" s="115"/>
      <c r="AG16" s="115"/>
      <c r="AH16" s="115"/>
      <c r="AI16" s="116"/>
      <c r="AJ16" s="116"/>
      <c r="AK16" s="116"/>
      <c r="AL16" s="116"/>
      <c r="AM16" s="116"/>
      <c r="AN16" s="116"/>
      <c r="AO16" s="116"/>
      <c r="AP16" s="116"/>
      <c r="AQ16" s="536"/>
    </row>
    <row r="17" spans="1:43" ht="12.75" customHeight="1">
      <c r="A17" s="545" t="s">
        <v>176</v>
      </c>
      <c r="B17" s="112">
        <v>51</v>
      </c>
      <c r="C17" s="112">
        <v>42</v>
      </c>
      <c r="D17" s="112">
        <v>73</v>
      </c>
      <c r="E17" s="112">
        <v>137</v>
      </c>
      <c r="F17" s="112">
        <v>41</v>
      </c>
      <c r="G17" s="112">
        <v>29</v>
      </c>
      <c r="H17" s="112">
        <v>42</v>
      </c>
      <c r="I17" s="112">
        <v>71</v>
      </c>
      <c r="J17" s="112">
        <v>36</v>
      </c>
      <c r="K17" s="112">
        <v>31</v>
      </c>
      <c r="L17" s="112">
        <v>29</v>
      </c>
      <c r="M17" s="112">
        <v>33</v>
      </c>
      <c r="N17" s="112">
        <v>45</v>
      </c>
      <c r="O17" s="112">
        <v>57</v>
      </c>
      <c r="P17" s="112">
        <v>34</v>
      </c>
      <c r="Q17" s="112">
        <v>26</v>
      </c>
      <c r="R17" s="112">
        <v>29</v>
      </c>
      <c r="S17" s="112">
        <v>44</v>
      </c>
      <c r="T17" s="112">
        <v>39</v>
      </c>
      <c r="U17" s="112">
        <v>42</v>
      </c>
      <c r="V17" s="112">
        <v>42</v>
      </c>
      <c r="W17" s="112">
        <v>39</v>
      </c>
      <c r="X17" s="112">
        <v>21</v>
      </c>
      <c r="Y17" s="112">
        <v>21</v>
      </c>
      <c r="Z17" s="112">
        <v>20</v>
      </c>
      <c r="AA17" s="112">
        <v>18</v>
      </c>
      <c r="AB17" s="112">
        <v>13</v>
      </c>
      <c r="AC17" s="112">
        <v>7</v>
      </c>
      <c r="AD17" s="112">
        <v>16</v>
      </c>
      <c r="AE17" s="112">
        <v>6</v>
      </c>
      <c r="AF17" s="112">
        <v>12</v>
      </c>
      <c r="AG17" s="112">
        <v>5</v>
      </c>
      <c r="AH17" s="112">
        <v>13</v>
      </c>
      <c r="AI17" s="113">
        <v>19</v>
      </c>
      <c r="AJ17" s="113">
        <v>8</v>
      </c>
      <c r="AK17" s="113">
        <v>7</v>
      </c>
      <c r="AL17" s="113">
        <v>23</v>
      </c>
      <c r="AM17" s="113">
        <v>31</v>
      </c>
      <c r="AN17" s="113">
        <v>16</v>
      </c>
      <c r="AO17" s="113">
        <v>16</v>
      </c>
      <c r="AP17" s="113">
        <v>24</v>
      </c>
      <c r="AQ17" s="535">
        <v>16</v>
      </c>
    </row>
    <row r="18" spans="1:43" ht="12.75" customHeight="1">
      <c r="A18" s="545" t="s">
        <v>432</v>
      </c>
      <c r="B18" s="112">
        <v>54</v>
      </c>
      <c r="C18" s="112">
        <v>52</v>
      </c>
      <c r="D18" s="112">
        <v>46</v>
      </c>
      <c r="E18" s="112">
        <v>54</v>
      </c>
      <c r="F18" s="112">
        <v>27</v>
      </c>
      <c r="G18" s="112">
        <v>27</v>
      </c>
      <c r="H18" s="112">
        <v>40</v>
      </c>
      <c r="I18" s="112">
        <v>54</v>
      </c>
      <c r="J18" s="112">
        <v>37</v>
      </c>
      <c r="K18" s="112">
        <v>28</v>
      </c>
      <c r="L18" s="112">
        <v>48</v>
      </c>
      <c r="M18" s="112">
        <v>24</v>
      </c>
      <c r="N18" s="112">
        <v>104</v>
      </c>
      <c r="O18" s="112">
        <v>107</v>
      </c>
      <c r="P18" s="112">
        <v>54</v>
      </c>
      <c r="Q18" s="112">
        <v>32</v>
      </c>
      <c r="R18" s="112">
        <v>46</v>
      </c>
      <c r="S18" s="112">
        <v>67</v>
      </c>
      <c r="T18" s="112">
        <v>50</v>
      </c>
      <c r="U18" s="112">
        <v>122</v>
      </c>
      <c r="V18" s="112">
        <v>145</v>
      </c>
      <c r="W18" s="112">
        <v>125</v>
      </c>
      <c r="X18" s="112">
        <v>54</v>
      </c>
      <c r="Y18" s="112">
        <v>52</v>
      </c>
      <c r="Z18" s="112">
        <v>49</v>
      </c>
      <c r="AA18" s="112">
        <v>79</v>
      </c>
      <c r="AB18" s="112">
        <v>44</v>
      </c>
      <c r="AC18" s="112">
        <v>47</v>
      </c>
      <c r="AD18" s="112">
        <v>123</v>
      </c>
      <c r="AE18" s="112">
        <v>37</v>
      </c>
      <c r="AF18" s="112">
        <v>37</v>
      </c>
      <c r="AG18" s="112">
        <v>25</v>
      </c>
      <c r="AH18" s="112">
        <v>101</v>
      </c>
      <c r="AI18" s="113">
        <v>113</v>
      </c>
      <c r="AJ18" s="113">
        <v>56</v>
      </c>
      <c r="AK18" s="113">
        <v>52</v>
      </c>
      <c r="AL18" s="113">
        <v>283</v>
      </c>
      <c r="AM18" s="113">
        <v>365</v>
      </c>
      <c r="AN18" s="113">
        <v>145</v>
      </c>
      <c r="AO18" s="113">
        <v>245</v>
      </c>
      <c r="AP18" s="113">
        <v>287</v>
      </c>
      <c r="AQ18" s="535">
        <v>345</v>
      </c>
    </row>
    <row r="19" spans="1:43" ht="16.5" customHeight="1">
      <c r="A19" s="547" t="s">
        <v>180</v>
      </c>
      <c r="B19" s="114"/>
      <c r="C19" s="114"/>
      <c r="D19" s="115"/>
      <c r="E19" s="115"/>
      <c r="F19" s="114"/>
      <c r="G19" s="115"/>
      <c r="H19" s="114"/>
      <c r="I19" s="114"/>
      <c r="J19" s="114"/>
      <c r="K19" s="114"/>
      <c r="L19" s="115"/>
      <c r="M19" s="114"/>
      <c r="N19" s="114"/>
      <c r="O19" s="114"/>
      <c r="P19" s="114"/>
      <c r="Q19" s="115"/>
      <c r="R19" s="114"/>
      <c r="S19" s="114"/>
      <c r="T19" s="114"/>
      <c r="U19" s="114"/>
      <c r="V19" s="115"/>
      <c r="W19" s="114"/>
      <c r="X19" s="114"/>
      <c r="Y19" s="114"/>
      <c r="Z19" s="114"/>
      <c r="AA19" s="115"/>
      <c r="AB19" s="115"/>
      <c r="AC19" s="115"/>
      <c r="AD19" s="115"/>
      <c r="AE19" s="115"/>
      <c r="AF19" s="115"/>
      <c r="AG19" s="115"/>
      <c r="AH19" s="115"/>
      <c r="AI19" s="116"/>
      <c r="AJ19" s="116"/>
      <c r="AK19" s="116"/>
      <c r="AL19" s="116"/>
      <c r="AM19" s="116"/>
      <c r="AN19" s="116"/>
      <c r="AO19" s="116"/>
      <c r="AP19" s="116"/>
      <c r="AQ19" s="536"/>
    </row>
    <row r="20" spans="1:43" ht="12.75" customHeight="1">
      <c r="A20" s="545" t="s">
        <v>176</v>
      </c>
      <c r="B20" s="112">
        <v>80</v>
      </c>
      <c r="C20" s="112">
        <v>87</v>
      </c>
      <c r="D20" s="112">
        <v>103</v>
      </c>
      <c r="E20" s="112">
        <v>77</v>
      </c>
      <c r="F20" s="112">
        <v>22</v>
      </c>
      <c r="G20" s="112">
        <v>19</v>
      </c>
      <c r="H20" s="112">
        <v>24</v>
      </c>
      <c r="I20" s="112">
        <v>29</v>
      </c>
      <c r="J20" s="112">
        <v>37</v>
      </c>
      <c r="K20" s="112">
        <v>31</v>
      </c>
      <c r="L20" s="112">
        <v>26</v>
      </c>
      <c r="M20" s="112">
        <v>56</v>
      </c>
      <c r="N20" s="112">
        <v>26</v>
      </c>
      <c r="O20" s="112">
        <v>24</v>
      </c>
      <c r="P20" s="112">
        <v>33</v>
      </c>
      <c r="Q20" s="112">
        <v>41</v>
      </c>
      <c r="R20" s="112">
        <v>14</v>
      </c>
      <c r="S20" s="112">
        <v>6</v>
      </c>
      <c r="T20" s="112">
        <v>14</v>
      </c>
      <c r="U20" s="112">
        <v>7</v>
      </c>
      <c r="V20" s="112">
        <v>27</v>
      </c>
      <c r="W20" s="112">
        <v>45</v>
      </c>
      <c r="X20" s="112">
        <v>7</v>
      </c>
      <c r="Y20" s="112">
        <v>8</v>
      </c>
      <c r="Z20" s="112">
        <v>15</v>
      </c>
      <c r="AA20" s="112">
        <v>22</v>
      </c>
      <c r="AB20" s="112">
        <v>25</v>
      </c>
      <c r="AC20" s="112">
        <v>14</v>
      </c>
      <c r="AD20" s="112">
        <v>7</v>
      </c>
      <c r="AE20" s="112">
        <v>57</v>
      </c>
      <c r="AF20" s="112">
        <v>59</v>
      </c>
      <c r="AG20" s="112">
        <v>62</v>
      </c>
      <c r="AH20" s="112">
        <v>56</v>
      </c>
      <c r="AI20" s="113">
        <v>46</v>
      </c>
      <c r="AJ20" s="113">
        <v>39</v>
      </c>
      <c r="AK20" s="113">
        <v>77</v>
      </c>
      <c r="AL20" s="113">
        <v>78</v>
      </c>
      <c r="AM20" s="113">
        <v>83</v>
      </c>
      <c r="AN20" s="113">
        <v>116</v>
      </c>
      <c r="AO20" s="113">
        <v>29</v>
      </c>
      <c r="AP20" s="113">
        <v>32</v>
      </c>
      <c r="AQ20" s="535">
        <v>24</v>
      </c>
    </row>
    <row r="21" spans="1:43" ht="12.75" customHeight="1">
      <c r="A21" s="545" t="s">
        <v>432</v>
      </c>
      <c r="B21" s="112">
        <v>56</v>
      </c>
      <c r="C21" s="112">
        <v>118</v>
      </c>
      <c r="D21" s="112">
        <v>97</v>
      </c>
      <c r="E21" s="112">
        <v>55</v>
      </c>
      <c r="F21" s="112">
        <v>42</v>
      </c>
      <c r="G21" s="112">
        <v>22</v>
      </c>
      <c r="H21" s="112">
        <v>26</v>
      </c>
      <c r="I21" s="112">
        <v>39</v>
      </c>
      <c r="J21" s="112">
        <v>97</v>
      </c>
      <c r="K21" s="112">
        <v>119</v>
      </c>
      <c r="L21" s="112">
        <v>150</v>
      </c>
      <c r="M21" s="112">
        <v>302</v>
      </c>
      <c r="N21" s="112">
        <v>76</v>
      </c>
      <c r="O21" s="112">
        <v>203</v>
      </c>
      <c r="P21" s="112">
        <v>334</v>
      </c>
      <c r="Q21" s="112">
        <v>180</v>
      </c>
      <c r="R21" s="112">
        <v>29</v>
      </c>
      <c r="S21" s="112">
        <v>9</v>
      </c>
      <c r="T21" s="112">
        <v>19</v>
      </c>
      <c r="U21" s="112">
        <v>11</v>
      </c>
      <c r="V21" s="112">
        <v>109</v>
      </c>
      <c r="W21" s="112">
        <v>122</v>
      </c>
      <c r="X21" s="112">
        <v>7</v>
      </c>
      <c r="Y21" s="112">
        <v>39</v>
      </c>
      <c r="Z21" s="112">
        <v>46</v>
      </c>
      <c r="AA21" s="112">
        <v>218</v>
      </c>
      <c r="AB21" s="112">
        <v>165</v>
      </c>
      <c r="AC21" s="112">
        <v>28</v>
      </c>
      <c r="AD21" s="112">
        <v>13</v>
      </c>
      <c r="AE21" s="112">
        <v>223</v>
      </c>
      <c r="AF21" s="112">
        <v>165</v>
      </c>
      <c r="AG21" s="112">
        <v>151</v>
      </c>
      <c r="AH21" s="112">
        <v>209</v>
      </c>
      <c r="AI21" s="113">
        <v>225</v>
      </c>
      <c r="AJ21" s="113">
        <v>78</v>
      </c>
      <c r="AK21" s="113">
        <v>232</v>
      </c>
      <c r="AL21" s="113">
        <v>279</v>
      </c>
      <c r="AM21" s="113">
        <v>356</v>
      </c>
      <c r="AN21" s="113">
        <v>593</v>
      </c>
      <c r="AO21" s="113">
        <v>128</v>
      </c>
      <c r="AP21" s="113">
        <v>110</v>
      </c>
      <c r="AQ21" s="535">
        <v>66</v>
      </c>
    </row>
    <row r="22" spans="1:43" ht="16.5" customHeight="1">
      <c r="A22" s="547" t="s">
        <v>181</v>
      </c>
      <c r="B22" s="114"/>
      <c r="C22" s="114"/>
      <c r="D22" s="115"/>
      <c r="E22" s="115"/>
      <c r="F22" s="114"/>
      <c r="G22" s="115"/>
      <c r="H22" s="114"/>
      <c r="I22" s="114"/>
      <c r="J22" s="114"/>
      <c r="K22" s="114"/>
      <c r="L22" s="115"/>
      <c r="M22" s="114"/>
      <c r="N22" s="114"/>
      <c r="O22" s="114"/>
      <c r="P22" s="114"/>
      <c r="Q22" s="115"/>
      <c r="R22" s="114"/>
      <c r="S22" s="114"/>
      <c r="T22" s="114"/>
      <c r="U22" s="114"/>
      <c r="V22" s="115"/>
      <c r="W22" s="114"/>
      <c r="X22" s="114"/>
      <c r="Y22" s="114"/>
      <c r="Z22" s="114"/>
      <c r="AA22" s="115"/>
      <c r="AB22" s="115"/>
      <c r="AC22" s="115"/>
      <c r="AD22" s="115"/>
      <c r="AE22" s="115"/>
      <c r="AF22" s="115"/>
      <c r="AG22" s="115"/>
      <c r="AH22" s="115"/>
      <c r="AI22" s="116"/>
      <c r="AJ22" s="116"/>
      <c r="AK22" s="116"/>
      <c r="AL22" s="116"/>
      <c r="AM22" s="116"/>
      <c r="AN22" s="116"/>
      <c r="AO22" s="116"/>
      <c r="AP22" s="116"/>
      <c r="AQ22" s="536"/>
    </row>
    <row r="23" spans="1:43" ht="12.75" customHeight="1">
      <c r="A23" s="545" t="s">
        <v>176</v>
      </c>
      <c r="B23" s="112">
        <v>1</v>
      </c>
      <c r="C23" s="112">
        <v>70</v>
      </c>
      <c r="D23" s="118">
        <v>0</v>
      </c>
      <c r="E23" s="112">
        <v>7</v>
      </c>
      <c r="F23" s="112">
        <v>18</v>
      </c>
      <c r="G23" s="112">
        <v>16</v>
      </c>
      <c r="H23" s="112">
        <v>5</v>
      </c>
      <c r="I23" s="112">
        <v>12</v>
      </c>
      <c r="J23" s="112">
        <v>4</v>
      </c>
      <c r="K23" s="112">
        <v>19</v>
      </c>
      <c r="L23" s="112">
        <v>33</v>
      </c>
      <c r="M23" s="112">
        <v>23</v>
      </c>
      <c r="N23" s="112">
        <v>31</v>
      </c>
      <c r="O23" s="112">
        <v>21</v>
      </c>
      <c r="P23" s="112">
        <v>41</v>
      </c>
      <c r="Q23" s="112">
        <v>89</v>
      </c>
      <c r="R23" s="112">
        <v>145</v>
      </c>
      <c r="S23" s="112">
        <v>102</v>
      </c>
      <c r="T23" s="112">
        <v>89</v>
      </c>
      <c r="U23" s="112">
        <v>55</v>
      </c>
      <c r="V23" s="112">
        <v>65</v>
      </c>
      <c r="W23" s="112">
        <v>48</v>
      </c>
      <c r="X23" s="112">
        <v>25</v>
      </c>
      <c r="Y23" s="112">
        <v>45</v>
      </c>
      <c r="Z23" s="112">
        <v>49</v>
      </c>
      <c r="AA23" s="112">
        <v>54</v>
      </c>
      <c r="AB23" s="112">
        <v>84</v>
      </c>
      <c r="AC23" s="112">
        <v>68</v>
      </c>
      <c r="AD23" s="112">
        <v>21</v>
      </c>
      <c r="AE23" s="112">
        <v>17</v>
      </c>
      <c r="AF23" s="112">
        <v>22</v>
      </c>
      <c r="AG23" s="112">
        <v>25</v>
      </c>
      <c r="AH23" s="112">
        <v>70</v>
      </c>
      <c r="AI23" s="113">
        <v>35</v>
      </c>
      <c r="AJ23" s="113">
        <v>28</v>
      </c>
      <c r="AK23" s="113">
        <v>8</v>
      </c>
      <c r="AL23" s="113">
        <v>31</v>
      </c>
      <c r="AM23" s="113">
        <v>17</v>
      </c>
      <c r="AN23" s="113">
        <v>15</v>
      </c>
      <c r="AO23" s="113">
        <v>5</v>
      </c>
      <c r="AP23" s="113">
        <v>15</v>
      </c>
      <c r="AQ23" s="535">
        <v>21</v>
      </c>
    </row>
    <row r="24" spans="1:43" ht="12.75" customHeight="1">
      <c r="A24" s="545" t="s">
        <v>432</v>
      </c>
      <c r="B24" s="112">
        <v>4</v>
      </c>
      <c r="C24" s="112">
        <v>13</v>
      </c>
      <c r="D24" s="118">
        <v>0</v>
      </c>
      <c r="E24" s="112">
        <v>5</v>
      </c>
      <c r="F24" s="112">
        <v>9</v>
      </c>
      <c r="G24" s="112">
        <v>2</v>
      </c>
      <c r="H24" s="112">
        <v>1</v>
      </c>
      <c r="I24" s="112">
        <v>6</v>
      </c>
      <c r="J24" s="112">
        <v>3</v>
      </c>
      <c r="K24" s="112">
        <v>19</v>
      </c>
      <c r="L24" s="112">
        <v>40</v>
      </c>
      <c r="M24" s="112">
        <v>29</v>
      </c>
      <c r="N24" s="112">
        <v>42</v>
      </c>
      <c r="O24" s="112">
        <v>27</v>
      </c>
      <c r="P24" s="112">
        <v>62</v>
      </c>
      <c r="Q24" s="112">
        <v>95</v>
      </c>
      <c r="R24" s="112">
        <v>183</v>
      </c>
      <c r="S24" s="112">
        <v>115</v>
      </c>
      <c r="T24" s="112">
        <v>99</v>
      </c>
      <c r="U24" s="112">
        <v>111</v>
      </c>
      <c r="V24" s="112">
        <v>171</v>
      </c>
      <c r="W24" s="112">
        <v>116</v>
      </c>
      <c r="X24" s="112">
        <v>58</v>
      </c>
      <c r="Y24" s="112">
        <v>92</v>
      </c>
      <c r="Z24" s="112">
        <v>117</v>
      </c>
      <c r="AA24" s="112">
        <v>133</v>
      </c>
      <c r="AB24" s="112">
        <v>195</v>
      </c>
      <c r="AC24" s="112">
        <v>188</v>
      </c>
      <c r="AD24" s="112">
        <v>61</v>
      </c>
      <c r="AE24" s="112">
        <v>52</v>
      </c>
      <c r="AF24" s="112">
        <v>68</v>
      </c>
      <c r="AG24" s="112">
        <v>91</v>
      </c>
      <c r="AH24" s="112">
        <v>194</v>
      </c>
      <c r="AI24" s="113">
        <v>115</v>
      </c>
      <c r="AJ24" s="113">
        <v>83</v>
      </c>
      <c r="AK24" s="113">
        <v>46</v>
      </c>
      <c r="AL24" s="113">
        <v>139</v>
      </c>
      <c r="AM24" s="113">
        <v>70</v>
      </c>
      <c r="AN24" s="113">
        <v>67</v>
      </c>
      <c r="AO24" s="113">
        <v>15</v>
      </c>
      <c r="AP24" s="113">
        <v>98</v>
      </c>
      <c r="AQ24" s="535">
        <v>139</v>
      </c>
    </row>
    <row r="25" spans="1:43" ht="16.5" customHeight="1">
      <c r="A25" s="547" t="s">
        <v>182</v>
      </c>
      <c r="B25" s="114"/>
      <c r="C25" s="114"/>
      <c r="D25" s="115"/>
      <c r="E25" s="115"/>
      <c r="F25" s="114"/>
      <c r="G25" s="115"/>
      <c r="H25" s="114"/>
      <c r="I25" s="114"/>
      <c r="J25" s="114"/>
      <c r="K25" s="114"/>
      <c r="L25" s="115"/>
      <c r="M25" s="114"/>
      <c r="N25" s="114"/>
      <c r="O25" s="114"/>
      <c r="P25" s="114"/>
      <c r="Q25" s="115"/>
      <c r="R25" s="114"/>
      <c r="S25" s="114"/>
      <c r="T25" s="114"/>
      <c r="U25" s="114"/>
      <c r="V25" s="115"/>
      <c r="W25" s="114"/>
      <c r="X25" s="114"/>
      <c r="Y25" s="114"/>
      <c r="Z25" s="114"/>
      <c r="AA25" s="115"/>
      <c r="AB25" s="115"/>
      <c r="AC25" s="115"/>
      <c r="AD25" s="115"/>
      <c r="AE25" s="115"/>
      <c r="AF25" s="115"/>
      <c r="AG25" s="115"/>
      <c r="AH25" s="115"/>
      <c r="AI25" s="116"/>
      <c r="AJ25" s="116"/>
      <c r="AK25" s="116"/>
      <c r="AL25" s="116"/>
      <c r="AM25" s="116"/>
      <c r="AN25" s="116"/>
      <c r="AO25" s="116"/>
      <c r="AP25" s="116"/>
      <c r="AQ25" s="536"/>
    </row>
    <row r="26" spans="1:43" ht="12.75" customHeight="1">
      <c r="A26" s="545" t="s">
        <v>176</v>
      </c>
      <c r="B26" s="112">
        <v>12</v>
      </c>
      <c r="C26" s="112">
        <v>22</v>
      </c>
      <c r="D26" s="112">
        <v>13</v>
      </c>
      <c r="E26" s="112">
        <v>24</v>
      </c>
      <c r="F26" s="112">
        <v>22</v>
      </c>
      <c r="G26" s="112">
        <v>14</v>
      </c>
      <c r="H26" s="112">
        <v>11</v>
      </c>
      <c r="I26" s="112">
        <v>60</v>
      </c>
      <c r="J26" s="112">
        <v>146</v>
      </c>
      <c r="K26" s="112">
        <v>166</v>
      </c>
      <c r="L26" s="112">
        <v>96</v>
      </c>
      <c r="M26" s="112">
        <v>81</v>
      </c>
      <c r="N26" s="112">
        <v>30</v>
      </c>
      <c r="O26" s="112">
        <v>16</v>
      </c>
      <c r="P26" s="112">
        <v>90</v>
      </c>
      <c r="Q26" s="112">
        <v>72</v>
      </c>
      <c r="R26" s="112">
        <v>15</v>
      </c>
      <c r="S26" s="112">
        <v>8</v>
      </c>
      <c r="T26" s="112">
        <v>1</v>
      </c>
      <c r="U26" s="112">
        <v>7</v>
      </c>
      <c r="V26" s="112">
        <v>10</v>
      </c>
      <c r="W26" s="112">
        <v>3</v>
      </c>
      <c r="X26" s="112">
        <v>9</v>
      </c>
      <c r="Y26" s="112">
        <v>12</v>
      </c>
      <c r="Z26" s="112">
        <v>9</v>
      </c>
      <c r="AA26" s="112">
        <v>5</v>
      </c>
      <c r="AB26" s="112">
        <v>2</v>
      </c>
      <c r="AC26" s="112">
        <v>2</v>
      </c>
      <c r="AD26" s="118">
        <v>0</v>
      </c>
      <c r="AE26" s="112">
        <v>1</v>
      </c>
      <c r="AF26" s="112">
        <v>3</v>
      </c>
      <c r="AG26" s="112">
        <v>2</v>
      </c>
      <c r="AH26" s="112">
        <v>6</v>
      </c>
      <c r="AI26" s="113">
        <v>4</v>
      </c>
      <c r="AJ26" s="113">
        <v>1</v>
      </c>
      <c r="AK26" s="113">
        <v>3</v>
      </c>
      <c r="AL26" s="113">
        <v>1</v>
      </c>
      <c r="AM26" s="113">
        <v>2</v>
      </c>
      <c r="AN26" s="113">
        <v>2</v>
      </c>
      <c r="AO26" s="113">
        <v>1</v>
      </c>
      <c r="AP26" s="113">
        <v>4</v>
      </c>
      <c r="AQ26" s="535">
        <v>4</v>
      </c>
    </row>
    <row r="27" spans="1:43" ht="12.75" customHeight="1">
      <c r="A27" s="545" t="s">
        <v>432</v>
      </c>
      <c r="B27" s="112">
        <v>30</v>
      </c>
      <c r="C27" s="112">
        <v>42</v>
      </c>
      <c r="D27" s="112">
        <v>25</v>
      </c>
      <c r="E27" s="112">
        <v>20</v>
      </c>
      <c r="F27" s="112">
        <v>41</v>
      </c>
      <c r="G27" s="112">
        <v>23</v>
      </c>
      <c r="H27" s="112">
        <v>18</v>
      </c>
      <c r="I27" s="112">
        <v>175</v>
      </c>
      <c r="J27" s="112">
        <v>722</v>
      </c>
      <c r="K27" s="112">
        <v>788</v>
      </c>
      <c r="L27" s="112">
        <v>307</v>
      </c>
      <c r="M27" s="112">
        <v>196</v>
      </c>
      <c r="N27" s="112">
        <v>110</v>
      </c>
      <c r="O27" s="112">
        <v>24</v>
      </c>
      <c r="P27" s="112">
        <v>497</v>
      </c>
      <c r="Q27" s="112">
        <v>252</v>
      </c>
      <c r="R27" s="112">
        <v>20</v>
      </c>
      <c r="S27" s="112">
        <v>11</v>
      </c>
      <c r="T27" s="112">
        <v>1</v>
      </c>
      <c r="U27" s="112">
        <v>10</v>
      </c>
      <c r="V27" s="112">
        <v>61</v>
      </c>
      <c r="W27" s="112">
        <v>3</v>
      </c>
      <c r="X27" s="112">
        <v>10</v>
      </c>
      <c r="Y27" s="112">
        <v>26</v>
      </c>
      <c r="Z27" s="112">
        <v>56</v>
      </c>
      <c r="AA27" s="112">
        <v>32</v>
      </c>
      <c r="AB27" s="112">
        <v>1</v>
      </c>
      <c r="AC27" s="112">
        <v>11</v>
      </c>
      <c r="AD27" s="118">
        <v>0</v>
      </c>
      <c r="AE27" s="112">
        <v>1</v>
      </c>
      <c r="AF27" s="112">
        <v>31</v>
      </c>
      <c r="AG27" s="112">
        <v>20</v>
      </c>
      <c r="AH27" s="112">
        <v>31</v>
      </c>
      <c r="AI27" s="113">
        <v>33</v>
      </c>
      <c r="AJ27" s="113">
        <v>10</v>
      </c>
      <c r="AK27" s="113">
        <v>18</v>
      </c>
      <c r="AL27" s="113">
        <v>6</v>
      </c>
      <c r="AM27" s="113">
        <v>11</v>
      </c>
      <c r="AN27" s="113">
        <v>29</v>
      </c>
      <c r="AO27" s="113">
        <v>29</v>
      </c>
      <c r="AP27" s="113">
        <v>28</v>
      </c>
      <c r="AQ27" s="535">
        <v>76</v>
      </c>
    </row>
    <row r="28" spans="1:43" ht="16.5" customHeight="1">
      <c r="A28" s="547" t="s">
        <v>435</v>
      </c>
      <c r="B28" s="114"/>
      <c r="C28" s="114"/>
      <c r="D28" s="115"/>
      <c r="E28" s="115"/>
      <c r="F28" s="114"/>
      <c r="G28" s="115"/>
      <c r="H28" s="114"/>
      <c r="I28" s="114"/>
      <c r="J28" s="114"/>
      <c r="K28" s="114"/>
      <c r="L28" s="115"/>
      <c r="M28" s="114"/>
      <c r="N28" s="114"/>
      <c r="O28" s="114"/>
      <c r="P28" s="114"/>
      <c r="Q28" s="115"/>
      <c r="R28" s="114"/>
      <c r="S28" s="114"/>
      <c r="T28" s="114"/>
      <c r="U28" s="114"/>
      <c r="V28" s="115"/>
      <c r="W28" s="114"/>
      <c r="X28" s="114"/>
      <c r="Y28" s="114"/>
      <c r="Z28" s="114"/>
      <c r="AA28" s="115"/>
      <c r="AB28" s="115"/>
      <c r="AC28" s="115"/>
      <c r="AD28" s="115"/>
      <c r="AE28" s="115"/>
      <c r="AF28" s="115"/>
      <c r="AG28" s="115"/>
      <c r="AH28" s="115"/>
      <c r="AI28" s="116"/>
      <c r="AJ28" s="116"/>
      <c r="AK28" s="116"/>
      <c r="AL28" s="116"/>
      <c r="AM28" s="116"/>
      <c r="AN28" s="116"/>
      <c r="AO28" s="116"/>
      <c r="AP28" s="116"/>
      <c r="AQ28" s="536"/>
    </row>
    <row r="29" spans="1:43" ht="12.75" customHeight="1">
      <c r="A29" s="545" t="s">
        <v>176</v>
      </c>
      <c r="B29" s="118">
        <v>0</v>
      </c>
      <c r="C29" s="112">
        <v>25</v>
      </c>
      <c r="D29" s="112">
        <v>91</v>
      </c>
      <c r="E29" s="112">
        <v>38</v>
      </c>
      <c r="F29" s="112">
        <v>133</v>
      </c>
      <c r="G29" s="112">
        <v>180</v>
      </c>
      <c r="H29" s="112">
        <v>143</v>
      </c>
      <c r="I29" s="112">
        <v>211</v>
      </c>
      <c r="J29" s="112">
        <v>224</v>
      </c>
      <c r="K29" s="112">
        <v>222</v>
      </c>
      <c r="L29" s="112">
        <v>197</v>
      </c>
      <c r="M29" s="112">
        <v>307</v>
      </c>
      <c r="N29" s="112">
        <v>301</v>
      </c>
      <c r="O29" s="112">
        <v>224</v>
      </c>
      <c r="P29" s="112">
        <v>185</v>
      </c>
      <c r="Q29" s="112">
        <v>160</v>
      </c>
      <c r="R29" s="118" t="s">
        <v>611</v>
      </c>
      <c r="S29" s="118" t="s">
        <v>611</v>
      </c>
      <c r="T29" s="118" t="s">
        <v>611</v>
      </c>
      <c r="U29" s="118" t="s">
        <v>611</v>
      </c>
      <c r="V29" s="118" t="s">
        <v>611</v>
      </c>
      <c r="W29" s="118" t="s">
        <v>611</v>
      </c>
      <c r="X29" s="118" t="s">
        <v>611</v>
      </c>
      <c r="Y29" s="118" t="s">
        <v>611</v>
      </c>
      <c r="Z29" s="118" t="s">
        <v>611</v>
      </c>
      <c r="AA29" s="118" t="s">
        <v>611</v>
      </c>
      <c r="AB29" s="118" t="s">
        <v>611</v>
      </c>
      <c r="AC29" s="118" t="s">
        <v>611</v>
      </c>
      <c r="AD29" s="118" t="s">
        <v>611</v>
      </c>
      <c r="AE29" s="118" t="s">
        <v>611</v>
      </c>
      <c r="AF29" s="118" t="s">
        <v>611</v>
      </c>
      <c r="AG29" s="118" t="s">
        <v>611</v>
      </c>
      <c r="AH29" s="118" t="s">
        <v>611</v>
      </c>
      <c r="AI29" s="118" t="s">
        <v>611</v>
      </c>
      <c r="AJ29" s="118" t="s">
        <v>611</v>
      </c>
      <c r="AK29" s="118" t="s">
        <v>611</v>
      </c>
      <c r="AL29" s="118" t="s">
        <v>611</v>
      </c>
      <c r="AM29" s="118" t="s">
        <v>611</v>
      </c>
      <c r="AN29" s="118" t="s">
        <v>611</v>
      </c>
      <c r="AO29" s="118" t="s">
        <v>611</v>
      </c>
      <c r="AP29" s="118" t="s">
        <v>611</v>
      </c>
      <c r="AQ29" s="825" t="s">
        <v>611</v>
      </c>
    </row>
    <row r="30" spans="1:43" ht="12.75" customHeight="1">
      <c r="A30" s="545" t="s">
        <v>432</v>
      </c>
      <c r="B30" s="118">
        <v>0</v>
      </c>
      <c r="C30" s="112">
        <v>33</v>
      </c>
      <c r="D30" s="112">
        <v>124</v>
      </c>
      <c r="E30" s="112">
        <v>58</v>
      </c>
      <c r="F30" s="112">
        <v>296</v>
      </c>
      <c r="G30" s="112">
        <v>204</v>
      </c>
      <c r="H30" s="112">
        <v>221</v>
      </c>
      <c r="I30" s="112">
        <v>401</v>
      </c>
      <c r="J30" s="112">
        <v>432</v>
      </c>
      <c r="K30" s="112">
        <v>432</v>
      </c>
      <c r="L30" s="112">
        <v>336</v>
      </c>
      <c r="M30" s="112">
        <v>827</v>
      </c>
      <c r="N30" s="112">
        <v>1028</v>
      </c>
      <c r="O30" s="112">
        <v>991</v>
      </c>
      <c r="P30" s="112">
        <v>874</v>
      </c>
      <c r="Q30" s="112">
        <v>750</v>
      </c>
      <c r="R30" s="118" t="s">
        <v>611</v>
      </c>
      <c r="S30" s="118" t="s">
        <v>611</v>
      </c>
      <c r="T30" s="118" t="s">
        <v>611</v>
      </c>
      <c r="U30" s="118" t="s">
        <v>611</v>
      </c>
      <c r="V30" s="118" t="s">
        <v>611</v>
      </c>
      <c r="W30" s="118" t="s">
        <v>611</v>
      </c>
      <c r="X30" s="118" t="s">
        <v>611</v>
      </c>
      <c r="Y30" s="118" t="s">
        <v>611</v>
      </c>
      <c r="Z30" s="118" t="s">
        <v>611</v>
      </c>
      <c r="AA30" s="118" t="s">
        <v>611</v>
      </c>
      <c r="AB30" s="118" t="s">
        <v>611</v>
      </c>
      <c r="AC30" s="118" t="s">
        <v>611</v>
      </c>
      <c r="AD30" s="118" t="s">
        <v>611</v>
      </c>
      <c r="AE30" s="118" t="s">
        <v>611</v>
      </c>
      <c r="AF30" s="118" t="s">
        <v>611</v>
      </c>
      <c r="AG30" s="118" t="s">
        <v>611</v>
      </c>
      <c r="AH30" s="118" t="s">
        <v>611</v>
      </c>
      <c r="AI30" s="118" t="s">
        <v>611</v>
      </c>
      <c r="AJ30" s="118" t="s">
        <v>611</v>
      </c>
      <c r="AK30" s="118" t="s">
        <v>611</v>
      </c>
      <c r="AL30" s="118" t="s">
        <v>611</v>
      </c>
      <c r="AM30" s="118" t="s">
        <v>611</v>
      </c>
      <c r="AN30" s="118" t="s">
        <v>611</v>
      </c>
      <c r="AO30" s="118" t="s">
        <v>611</v>
      </c>
      <c r="AP30" s="118" t="s">
        <v>611</v>
      </c>
      <c r="AQ30" s="825" t="s">
        <v>611</v>
      </c>
    </row>
    <row r="31" spans="1:43" ht="16.5" customHeight="1">
      <c r="A31" s="547" t="s">
        <v>436</v>
      </c>
      <c r="B31" s="114"/>
      <c r="C31" s="114"/>
      <c r="D31" s="115"/>
      <c r="E31" s="115"/>
      <c r="F31" s="114"/>
      <c r="G31" s="115"/>
      <c r="H31" s="114"/>
      <c r="I31" s="114"/>
      <c r="J31" s="114"/>
      <c r="K31" s="114"/>
      <c r="L31" s="115"/>
      <c r="M31" s="114"/>
      <c r="N31" s="114"/>
      <c r="O31" s="114"/>
      <c r="P31" s="114"/>
      <c r="Q31" s="115"/>
      <c r="R31" s="114"/>
      <c r="S31" s="114"/>
      <c r="T31" s="114"/>
      <c r="U31" s="114"/>
      <c r="V31" s="115"/>
      <c r="W31" s="114"/>
      <c r="X31" s="114"/>
      <c r="Y31" s="114"/>
      <c r="Z31" s="114"/>
      <c r="AA31" s="115"/>
      <c r="AB31" s="115"/>
      <c r="AC31" s="115"/>
      <c r="AD31" s="115"/>
      <c r="AE31" s="115"/>
      <c r="AF31" s="115"/>
      <c r="AG31" s="115"/>
      <c r="AH31" s="115"/>
      <c r="AI31" s="116"/>
      <c r="AJ31" s="116"/>
      <c r="AK31" s="116"/>
      <c r="AL31" s="116"/>
      <c r="AM31" s="116"/>
      <c r="AN31" s="116"/>
      <c r="AO31" s="116"/>
      <c r="AP31" s="116"/>
      <c r="AQ31" s="536"/>
    </row>
    <row r="32" spans="1:43" ht="12.75" customHeight="1">
      <c r="A32" s="545" t="s">
        <v>176</v>
      </c>
      <c r="B32" s="112">
        <v>183</v>
      </c>
      <c r="C32" s="112">
        <v>188</v>
      </c>
      <c r="D32" s="112">
        <v>639</v>
      </c>
      <c r="E32" s="112">
        <v>61</v>
      </c>
      <c r="F32" s="112">
        <v>165</v>
      </c>
      <c r="G32" s="112">
        <v>138</v>
      </c>
      <c r="H32" s="112">
        <v>215</v>
      </c>
      <c r="I32" s="112">
        <v>365</v>
      </c>
      <c r="J32" s="112">
        <v>500</v>
      </c>
      <c r="K32" s="112">
        <v>537</v>
      </c>
      <c r="L32" s="112">
        <v>570</v>
      </c>
      <c r="M32" s="112">
        <v>456</v>
      </c>
      <c r="N32" s="112">
        <v>351</v>
      </c>
      <c r="O32" s="112">
        <v>261</v>
      </c>
      <c r="P32" s="112">
        <v>249</v>
      </c>
      <c r="Q32" s="112">
        <v>206</v>
      </c>
      <c r="R32" s="112">
        <v>338</v>
      </c>
      <c r="S32" s="112">
        <v>395</v>
      </c>
      <c r="T32" s="112">
        <v>324</v>
      </c>
      <c r="U32" s="112">
        <v>261</v>
      </c>
      <c r="V32" s="112">
        <v>149</v>
      </c>
      <c r="W32" s="112">
        <v>147</v>
      </c>
      <c r="X32" s="112">
        <v>111</v>
      </c>
      <c r="Y32" s="112">
        <v>116</v>
      </c>
      <c r="Z32" s="112">
        <v>180</v>
      </c>
      <c r="AA32" s="112">
        <v>100</v>
      </c>
      <c r="AB32" s="112">
        <v>78</v>
      </c>
      <c r="AC32" s="112">
        <v>41</v>
      </c>
      <c r="AD32" s="112">
        <v>3</v>
      </c>
      <c r="AE32" s="112">
        <v>3</v>
      </c>
      <c r="AF32" s="112">
        <v>29</v>
      </c>
      <c r="AG32" s="112">
        <v>9</v>
      </c>
      <c r="AH32" s="112">
        <v>11</v>
      </c>
      <c r="AI32" s="113">
        <v>36</v>
      </c>
      <c r="AJ32" s="113">
        <v>64</v>
      </c>
      <c r="AK32" s="113">
        <v>51</v>
      </c>
      <c r="AL32" s="113">
        <v>56</v>
      </c>
      <c r="AM32" s="113">
        <v>26</v>
      </c>
      <c r="AN32" s="113">
        <v>4</v>
      </c>
      <c r="AO32" s="113">
        <v>20</v>
      </c>
      <c r="AP32" s="117">
        <v>0</v>
      </c>
      <c r="AQ32" s="535">
        <v>8</v>
      </c>
    </row>
    <row r="33" spans="1:43" ht="12.75" customHeight="1">
      <c r="A33" s="545" t="s">
        <v>432</v>
      </c>
      <c r="B33" s="112">
        <v>271</v>
      </c>
      <c r="C33" s="112">
        <v>276</v>
      </c>
      <c r="D33" s="112">
        <v>1251</v>
      </c>
      <c r="E33" s="112">
        <v>93</v>
      </c>
      <c r="F33" s="112">
        <v>164</v>
      </c>
      <c r="G33" s="112">
        <v>320</v>
      </c>
      <c r="H33" s="112">
        <v>243</v>
      </c>
      <c r="I33" s="112">
        <v>552</v>
      </c>
      <c r="J33" s="112">
        <v>836</v>
      </c>
      <c r="K33" s="112">
        <v>1081</v>
      </c>
      <c r="L33" s="112">
        <v>1058</v>
      </c>
      <c r="M33" s="112">
        <v>1069</v>
      </c>
      <c r="N33" s="112">
        <v>997</v>
      </c>
      <c r="O33" s="112">
        <v>814</v>
      </c>
      <c r="P33" s="112">
        <v>789</v>
      </c>
      <c r="Q33" s="112">
        <v>724</v>
      </c>
      <c r="R33" s="112">
        <v>1258</v>
      </c>
      <c r="S33" s="112">
        <v>1464</v>
      </c>
      <c r="T33" s="112">
        <v>1798</v>
      </c>
      <c r="U33" s="112">
        <v>1014</v>
      </c>
      <c r="V33" s="112">
        <v>363</v>
      </c>
      <c r="W33" s="112">
        <v>1118</v>
      </c>
      <c r="X33" s="112">
        <v>394</v>
      </c>
      <c r="Y33" s="112">
        <v>494</v>
      </c>
      <c r="Z33" s="112">
        <v>613</v>
      </c>
      <c r="AA33" s="112">
        <v>335</v>
      </c>
      <c r="AB33" s="112">
        <v>282</v>
      </c>
      <c r="AC33" s="112">
        <v>217</v>
      </c>
      <c r="AD33" s="112">
        <v>5</v>
      </c>
      <c r="AE33" s="112">
        <v>7</v>
      </c>
      <c r="AF33" s="112">
        <v>230</v>
      </c>
      <c r="AG33" s="112">
        <v>77</v>
      </c>
      <c r="AH33" s="112">
        <v>196</v>
      </c>
      <c r="AI33" s="113">
        <v>320</v>
      </c>
      <c r="AJ33" s="113">
        <v>850</v>
      </c>
      <c r="AK33" s="113">
        <v>622</v>
      </c>
      <c r="AL33" s="113">
        <v>728</v>
      </c>
      <c r="AM33" s="113">
        <v>196</v>
      </c>
      <c r="AN33" s="113">
        <v>77</v>
      </c>
      <c r="AO33" s="113">
        <v>202</v>
      </c>
      <c r="AP33" s="117">
        <v>0</v>
      </c>
      <c r="AQ33" s="537">
        <v>157</v>
      </c>
    </row>
    <row r="34" spans="1:43" ht="16.5" customHeight="1">
      <c r="A34" s="547" t="s">
        <v>183</v>
      </c>
      <c r="B34" s="114"/>
      <c r="C34" s="114"/>
      <c r="D34" s="115"/>
      <c r="E34" s="115"/>
      <c r="F34" s="114"/>
      <c r="G34" s="115"/>
      <c r="H34" s="114"/>
      <c r="I34" s="114"/>
      <c r="J34" s="114"/>
      <c r="K34" s="114"/>
      <c r="L34" s="115"/>
      <c r="M34" s="114"/>
      <c r="N34" s="114"/>
      <c r="O34" s="114"/>
      <c r="P34" s="114"/>
      <c r="Q34" s="115"/>
      <c r="R34" s="114"/>
      <c r="S34" s="114"/>
      <c r="T34" s="114"/>
      <c r="U34" s="114"/>
      <c r="V34" s="115"/>
      <c r="W34" s="114"/>
      <c r="X34" s="114"/>
      <c r="Y34" s="114"/>
      <c r="Z34" s="114"/>
      <c r="AA34" s="115"/>
      <c r="AB34" s="115"/>
      <c r="AC34" s="115"/>
      <c r="AD34" s="115"/>
      <c r="AE34" s="115"/>
      <c r="AF34" s="115"/>
      <c r="AG34" s="115"/>
      <c r="AH34" s="115"/>
      <c r="AI34" s="116"/>
      <c r="AJ34" s="116"/>
      <c r="AK34" s="116"/>
      <c r="AL34" s="116"/>
      <c r="AM34" s="116"/>
      <c r="AN34" s="116"/>
      <c r="AO34" s="116"/>
      <c r="AP34" s="116"/>
      <c r="AQ34" s="536"/>
    </row>
    <row r="35" spans="1:43" ht="12.75" customHeight="1">
      <c r="A35" s="545" t="s">
        <v>176</v>
      </c>
      <c r="B35" s="112">
        <v>284</v>
      </c>
      <c r="C35" s="112">
        <v>571</v>
      </c>
      <c r="D35" s="112">
        <v>3</v>
      </c>
      <c r="E35" s="112">
        <v>719</v>
      </c>
      <c r="F35" s="112">
        <v>697</v>
      </c>
      <c r="G35" s="112">
        <v>552</v>
      </c>
      <c r="H35" s="112">
        <v>513</v>
      </c>
      <c r="I35" s="112">
        <v>624</v>
      </c>
      <c r="J35" s="112">
        <v>571</v>
      </c>
      <c r="K35" s="112">
        <v>458</v>
      </c>
      <c r="L35" s="112">
        <v>491</v>
      </c>
      <c r="M35" s="112">
        <v>387</v>
      </c>
      <c r="N35" s="112">
        <v>343</v>
      </c>
      <c r="O35" s="112">
        <v>466</v>
      </c>
      <c r="P35" s="112">
        <v>522</v>
      </c>
      <c r="Q35" s="112">
        <v>455</v>
      </c>
      <c r="R35" s="112">
        <v>409</v>
      </c>
      <c r="S35" s="112">
        <v>576</v>
      </c>
      <c r="T35" s="112">
        <v>484</v>
      </c>
      <c r="U35" s="112">
        <v>420</v>
      </c>
      <c r="V35" s="112">
        <v>417</v>
      </c>
      <c r="W35" s="112">
        <v>479</v>
      </c>
      <c r="X35" s="112">
        <v>486</v>
      </c>
      <c r="Y35" s="112">
        <v>358</v>
      </c>
      <c r="Z35" s="112">
        <v>342</v>
      </c>
      <c r="AA35" s="112">
        <v>293</v>
      </c>
      <c r="AB35" s="112">
        <v>273</v>
      </c>
      <c r="AC35" s="112">
        <v>285</v>
      </c>
      <c r="AD35" s="112">
        <v>254</v>
      </c>
      <c r="AE35" s="112">
        <v>228</v>
      </c>
      <c r="AF35" s="112">
        <v>306</v>
      </c>
      <c r="AG35" s="112">
        <v>487</v>
      </c>
      <c r="AH35" s="112">
        <v>414</v>
      </c>
      <c r="AI35" s="113">
        <v>398</v>
      </c>
      <c r="AJ35" s="113">
        <v>335</v>
      </c>
      <c r="AK35" s="113">
        <v>244</v>
      </c>
      <c r="AL35" s="113">
        <v>156</v>
      </c>
      <c r="AM35" s="113">
        <v>101</v>
      </c>
      <c r="AN35" s="113">
        <v>110</v>
      </c>
      <c r="AO35" s="113">
        <v>100</v>
      </c>
      <c r="AP35" s="113">
        <v>91</v>
      </c>
      <c r="AQ35" s="535">
        <v>73</v>
      </c>
    </row>
    <row r="36" spans="1:43" ht="12.75" customHeight="1">
      <c r="A36" s="545" t="s">
        <v>432</v>
      </c>
      <c r="B36" s="112">
        <v>299</v>
      </c>
      <c r="C36" s="112">
        <v>1073</v>
      </c>
      <c r="D36" s="112">
        <v>2</v>
      </c>
      <c r="E36" s="112">
        <v>1078</v>
      </c>
      <c r="F36" s="112">
        <v>1411</v>
      </c>
      <c r="G36" s="112">
        <v>1233</v>
      </c>
      <c r="H36" s="112">
        <v>1279</v>
      </c>
      <c r="I36" s="112">
        <v>1742</v>
      </c>
      <c r="J36" s="112">
        <v>1916</v>
      </c>
      <c r="K36" s="112">
        <v>1389</v>
      </c>
      <c r="L36" s="112">
        <v>1524</v>
      </c>
      <c r="M36" s="112">
        <v>1579</v>
      </c>
      <c r="N36" s="112">
        <v>1026</v>
      </c>
      <c r="O36" s="112">
        <v>1255</v>
      </c>
      <c r="P36" s="112">
        <v>1343</v>
      </c>
      <c r="Q36" s="112">
        <v>1020</v>
      </c>
      <c r="R36" s="112">
        <v>1012</v>
      </c>
      <c r="S36" s="112">
        <v>1913</v>
      </c>
      <c r="T36" s="112">
        <v>1782</v>
      </c>
      <c r="U36" s="112">
        <v>953</v>
      </c>
      <c r="V36" s="112">
        <v>1000</v>
      </c>
      <c r="W36" s="112">
        <v>1582</v>
      </c>
      <c r="X36" s="112">
        <v>1099</v>
      </c>
      <c r="Y36" s="112">
        <v>792</v>
      </c>
      <c r="Z36" s="112">
        <v>753</v>
      </c>
      <c r="AA36" s="112">
        <v>965</v>
      </c>
      <c r="AB36" s="112">
        <v>1085</v>
      </c>
      <c r="AC36" s="112">
        <v>1059</v>
      </c>
      <c r="AD36" s="112">
        <v>994</v>
      </c>
      <c r="AE36" s="112">
        <v>826</v>
      </c>
      <c r="AF36" s="112">
        <v>1107</v>
      </c>
      <c r="AG36" s="112">
        <v>1795</v>
      </c>
      <c r="AH36" s="112">
        <v>1490</v>
      </c>
      <c r="AI36" s="113">
        <v>1468</v>
      </c>
      <c r="AJ36" s="113">
        <v>1465</v>
      </c>
      <c r="AK36" s="113">
        <v>1246</v>
      </c>
      <c r="AL36" s="113">
        <v>784</v>
      </c>
      <c r="AM36" s="113">
        <v>527</v>
      </c>
      <c r="AN36" s="113">
        <v>475</v>
      </c>
      <c r="AO36" s="113">
        <v>728</v>
      </c>
      <c r="AP36" s="113">
        <v>1295</v>
      </c>
      <c r="AQ36" s="535">
        <v>787</v>
      </c>
    </row>
    <row r="37" spans="1:43" ht="16.5" customHeight="1">
      <c r="A37" s="547" t="s">
        <v>184</v>
      </c>
      <c r="B37" s="114"/>
      <c r="C37" s="114"/>
      <c r="D37" s="115"/>
      <c r="E37" s="115"/>
      <c r="F37" s="114"/>
      <c r="G37" s="115"/>
      <c r="H37" s="114"/>
      <c r="I37" s="114"/>
      <c r="J37" s="114"/>
      <c r="K37" s="114"/>
      <c r="L37" s="115"/>
      <c r="M37" s="114"/>
      <c r="N37" s="114"/>
      <c r="O37" s="114"/>
      <c r="P37" s="114"/>
      <c r="Q37" s="115"/>
      <c r="R37" s="114"/>
      <c r="S37" s="114"/>
      <c r="T37" s="114"/>
      <c r="U37" s="114"/>
      <c r="V37" s="115"/>
      <c r="W37" s="114"/>
      <c r="X37" s="114"/>
      <c r="Y37" s="114"/>
      <c r="Z37" s="114"/>
      <c r="AA37" s="115"/>
      <c r="AB37" s="115"/>
      <c r="AC37" s="115"/>
      <c r="AD37" s="115"/>
      <c r="AE37" s="115"/>
      <c r="AF37" s="115"/>
      <c r="AG37" s="115"/>
      <c r="AH37" s="115"/>
      <c r="AI37" s="116"/>
      <c r="AJ37" s="116"/>
      <c r="AK37" s="116"/>
      <c r="AL37" s="113"/>
      <c r="AM37" s="113"/>
      <c r="AN37" s="113"/>
      <c r="AO37" s="113"/>
      <c r="AP37" s="113"/>
      <c r="AQ37" s="535"/>
    </row>
    <row r="38" spans="1:43" ht="12.75" customHeight="1">
      <c r="A38" s="545" t="s">
        <v>176</v>
      </c>
      <c r="B38" s="118">
        <v>0</v>
      </c>
      <c r="C38" s="118">
        <v>0</v>
      </c>
      <c r="D38" s="112">
        <v>1</v>
      </c>
      <c r="E38" s="118">
        <v>0</v>
      </c>
      <c r="F38" s="118">
        <v>89</v>
      </c>
      <c r="G38" s="112">
        <v>93</v>
      </c>
      <c r="H38" s="118">
        <v>187</v>
      </c>
      <c r="I38" s="118">
        <v>276</v>
      </c>
      <c r="J38" s="118">
        <v>265</v>
      </c>
      <c r="K38" s="118">
        <v>533</v>
      </c>
      <c r="L38" s="112">
        <v>502</v>
      </c>
      <c r="M38" s="118">
        <v>487</v>
      </c>
      <c r="N38" s="118">
        <v>299</v>
      </c>
      <c r="O38" s="118">
        <v>213</v>
      </c>
      <c r="P38" s="118">
        <v>394</v>
      </c>
      <c r="Q38" s="112">
        <v>505</v>
      </c>
      <c r="R38" s="118">
        <v>460</v>
      </c>
      <c r="S38" s="118">
        <v>433</v>
      </c>
      <c r="T38" s="118">
        <v>412</v>
      </c>
      <c r="U38" s="118">
        <v>484</v>
      </c>
      <c r="V38" s="112">
        <v>587</v>
      </c>
      <c r="W38" s="118">
        <v>520</v>
      </c>
      <c r="X38" s="118">
        <v>358</v>
      </c>
      <c r="Y38" s="118">
        <v>226</v>
      </c>
      <c r="Z38" s="118">
        <v>149</v>
      </c>
      <c r="AA38" s="112">
        <v>97</v>
      </c>
      <c r="AB38" s="112">
        <v>80</v>
      </c>
      <c r="AC38" s="112">
        <v>44</v>
      </c>
      <c r="AD38" s="112">
        <v>11</v>
      </c>
      <c r="AE38" s="112">
        <v>13</v>
      </c>
      <c r="AF38" s="112">
        <v>12</v>
      </c>
      <c r="AG38" s="112">
        <v>5</v>
      </c>
      <c r="AH38" s="112">
        <v>1</v>
      </c>
      <c r="AI38" s="113">
        <v>1</v>
      </c>
      <c r="AJ38" s="113">
        <v>1</v>
      </c>
      <c r="AK38" s="118">
        <v>0</v>
      </c>
      <c r="AL38" s="117">
        <v>0</v>
      </c>
      <c r="AM38" s="117">
        <v>0</v>
      </c>
      <c r="AN38" s="113">
        <v>3</v>
      </c>
      <c r="AO38" s="113">
        <v>3</v>
      </c>
      <c r="AP38" s="113">
        <v>2</v>
      </c>
      <c r="AQ38" s="535">
        <v>1</v>
      </c>
    </row>
    <row r="39" spans="1:43" ht="12.75" customHeight="1">
      <c r="A39" s="545" t="s">
        <v>432</v>
      </c>
      <c r="B39" s="118">
        <v>0</v>
      </c>
      <c r="C39" s="118">
        <v>0</v>
      </c>
      <c r="D39" s="112">
        <v>1</v>
      </c>
      <c r="E39" s="118">
        <v>0</v>
      </c>
      <c r="F39" s="118">
        <v>15</v>
      </c>
      <c r="G39" s="112">
        <v>31</v>
      </c>
      <c r="H39" s="118">
        <v>70</v>
      </c>
      <c r="I39" s="118">
        <v>110</v>
      </c>
      <c r="J39" s="118">
        <v>97</v>
      </c>
      <c r="K39" s="118">
        <v>217</v>
      </c>
      <c r="L39" s="112">
        <v>200</v>
      </c>
      <c r="M39" s="118">
        <v>214</v>
      </c>
      <c r="N39" s="118">
        <v>126</v>
      </c>
      <c r="O39" s="118">
        <v>111</v>
      </c>
      <c r="P39" s="118">
        <v>171</v>
      </c>
      <c r="Q39" s="112">
        <v>237</v>
      </c>
      <c r="R39" s="118">
        <v>218</v>
      </c>
      <c r="S39" s="118">
        <v>215</v>
      </c>
      <c r="T39" s="118">
        <v>216</v>
      </c>
      <c r="U39" s="118">
        <v>358</v>
      </c>
      <c r="V39" s="112">
        <v>515</v>
      </c>
      <c r="W39" s="118">
        <v>369</v>
      </c>
      <c r="X39" s="118">
        <v>256</v>
      </c>
      <c r="Y39" s="118">
        <v>144</v>
      </c>
      <c r="Z39" s="118">
        <v>101</v>
      </c>
      <c r="AA39" s="112">
        <v>69</v>
      </c>
      <c r="AB39" s="112">
        <v>66</v>
      </c>
      <c r="AC39" s="112">
        <v>30</v>
      </c>
      <c r="AD39" s="112">
        <v>9</v>
      </c>
      <c r="AE39" s="112">
        <v>24</v>
      </c>
      <c r="AF39" s="112">
        <v>28</v>
      </c>
      <c r="AG39" s="112">
        <v>12</v>
      </c>
      <c r="AH39" s="112">
        <v>2</v>
      </c>
      <c r="AI39" s="113">
        <v>3.7</v>
      </c>
      <c r="AJ39" s="113">
        <v>4</v>
      </c>
      <c r="AK39" s="118">
        <v>0</v>
      </c>
      <c r="AL39" s="117">
        <v>0</v>
      </c>
      <c r="AM39" s="117">
        <v>0</v>
      </c>
      <c r="AN39" s="113">
        <v>4</v>
      </c>
      <c r="AO39" s="113">
        <v>4</v>
      </c>
      <c r="AP39" s="113">
        <v>1</v>
      </c>
      <c r="AQ39" s="535">
        <v>1</v>
      </c>
    </row>
    <row r="40" spans="1:43" ht="16.5" customHeight="1">
      <c r="A40" s="547" t="s">
        <v>185</v>
      </c>
      <c r="B40" s="114"/>
      <c r="C40" s="114"/>
      <c r="D40" s="115"/>
      <c r="E40" s="115"/>
      <c r="F40" s="114"/>
      <c r="G40" s="115"/>
      <c r="H40" s="114"/>
      <c r="I40" s="114"/>
      <c r="J40" s="114"/>
      <c r="K40" s="114"/>
      <c r="L40" s="115"/>
      <c r="M40" s="114"/>
      <c r="N40" s="114"/>
      <c r="O40" s="114"/>
      <c r="P40" s="114"/>
      <c r="Q40" s="115"/>
      <c r="R40" s="114"/>
      <c r="S40" s="114"/>
      <c r="T40" s="114"/>
      <c r="U40" s="114"/>
      <c r="V40" s="115"/>
      <c r="W40" s="114"/>
      <c r="X40" s="114"/>
      <c r="Y40" s="114"/>
      <c r="Z40" s="114"/>
      <c r="AA40" s="115"/>
      <c r="AB40" s="115"/>
      <c r="AC40" s="115"/>
      <c r="AD40" s="115"/>
      <c r="AE40" s="115"/>
      <c r="AF40" s="115"/>
      <c r="AG40" s="115"/>
      <c r="AH40" s="115"/>
      <c r="AI40" s="116"/>
      <c r="AJ40" s="116"/>
      <c r="AK40" s="116"/>
      <c r="AL40" s="113"/>
      <c r="AM40" s="113"/>
      <c r="AN40" s="113"/>
      <c r="AO40" s="113"/>
      <c r="AP40" s="113"/>
      <c r="AQ40" s="535"/>
    </row>
    <row r="41" spans="1:43" ht="12.75" customHeight="1">
      <c r="A41" s="545" t="s">
        <v>176</v>
      </c>
      <c r="B41" s="118">
        <v>146</v>
      </c>
      <c r="C41" s="118">
        <v>177</v>
      </c>
      <c r="D41" s="112">
        <v>68</v>
      </c>
      <c r="E41" s="118">
        <v>29</v>
      </c>
      <c r="F41" s="118">
        <v>53</v>
      </c>
      <c r="G41" s="112">
        <v>72</v>
      </c>
      <c r="H41" s="118">
        <v>85</v>
      </c>
      <c r="I41" s="118">
        <v>65</v>
      </c>
      <c r="J41" s="118">
        <v>79</v>
      </c>
      <c r="K41" s="118">
        <v>76</v>
      </c>
      <c r="L41" s="112">
        <v>83</v>
      </c>
      <c r="M41" s="118">
        <v>49</v>
      </c>
      <c r="N41" s="118">
        <v>47</v>
      </c>
      <c r="O41" s="118">
        <v>55</v>
      </c>
      <c r="P41" s="118">
        <v>59</v>
      </c>
      <c r="Q41" s="112">
        <v>39</v>
      </c>
      <c r="R41" s="118">
        <v>30</v>
      </c>
      <c r="S41" s="118">
        <v>44</v>
      </c>
      <c r="T41" s="118">
        <v>41</v>
      </c>
      <c r="U41" s="118">
        <v>23</v>
      </c>
      <c r="V41" s="112">
        <v>33</v>
      </c>
      <c r="W41" s="118">
        <v>34</v>
      </c>
      <c r="X41" s="118">
        <v>35</v>
      </c>
      <c r="Y41" s="118">
        <v>22</v>
      </c>
      <c r="Z41" s="118">
        <v>10</v>
      </c>
      <c r="AA41" s="112">
        <v>4</v>
      </c>
      <c r="AB41" s="112">
        <v>2</v>
      </c>
      <c r="AC41" s="118">
        <v>0</v>
      </c>
      <c r="AD41" s="112">
        <v>2</v>
      </c>
      <c r="AE41" s="112">
        <v>11</v>
      </c>
      <c r="AF41" s="112">
        <v>31</v>
      </c>
      <c r="AG41" s="112">
        <v>7</v>
      </c>
      <c r="AH41" s="112">
        <v>8</v>
      </c>
      <c r="AI41" s="113">
        <v>13</v>
      </c>
      <c r="AJ41" s="113">
        <v>13</v>
      </c>
      <c r="AK41" s="118">
        <v>2</v>
      </c>
      <c r="AL41" s="117">
        <v>0</v>
      </c>
      <c r="AM41" s="117">
        <v>0</v>
      </c>
      <c r="AN41" s="117">
        <v>0</v>
      </c>
      <c r="AO41" s="113">
        <v>14</v>
      </c>
      <c r="AP41" s="113">
        <v>3</v>
      </c>
      <c r="AQ41" s="535">
        <v>1</v>
      </c>
    </row>
    <row r="42" spans="1:43" ht="12.75" customHeight="1">
      <c r="A42" s="545" t="s">
        <v>432</v>
      </c>
      <c r="B42" s="118">
        <v>461</v>
      </c>
      <c r="C42" s="118">
        <v>329</v>
      </c>
      <c r="D42" s="112">
        <v>107</v>
      </c>
      <c r="E42" s="118">
        <v>40</v>
      </c>
      <c r="F42" s="118">
        <v>170</v>
      </c>
      <c r="G42" s="112">
        <v>218</v>
      </c>
      <c r="H42" s="118">
        <v>265</v>
      </c>
      <c r="I42" s="118">
        <v>203</v>
      </c>
      <c r="J42" s="118">
        <v>237</v>
      </c>
      <c r="K42" s="118">
        <v>225</v>
      </c>
      <c r="L42" s="112">
        <v>263</v>
      </c>
      <c r="M42" s="118">
        <v>211</v>
      </c>
      <c r="N42" s="118">
        <v>200</v>
      </c>
      <c r="O42" s="118">
        <v>246</v>
      </c>
      <c r="P42" s="118">
        <v>259</v>
      </c>
      <c r="Q42" s="112">
        <v>181</v>
      </c>
      <c r="R42" s="118">
        <v>138</v>
      </c>
      <c r="S42" s="118">
        <v>209</v>
      </c>
      <c r="T42" s="118">
        <v>204</v>
      </c>
      <c r="U42" s="118">
        <v>96</v>
      </c>
      <c r="V42" s="112">
        <v>131</v>
      </c>
      <c r="W42" s="118">
        <v>152</v>
      </c>
      <c r="X42" s="118">
        <v>170</v>
      </c>
      <c r="Y42" s="118">
        <v>125</v>
      </c>
      <c r="Z42" s="118">
        <v>34</v>
      </c>
      <c r="AA42" s="112">
        <v>1</v>
      </c>
      <c r="AB42" s="118">
        <v>0</v>
      </c>
      <c r="AC42" s="118">
        <v>0</v>
      </c>
      <c r="AD42" s="112">
        <v>18</v>
      </c>
      <c r="AE42" s="112">
        <v>18</v>
      </c>
      <c r="AF42" s="112">
        <v>8</v>
      </c>
      <c r="AG42" s="112">
        <v>9</v>
      </c>
      <c r="AH42" s="112">
        <v>41</v>
      </c>
      <c r="AI42" s="113">
        <v>16</v>
      </c>
      <c r="AJ42" s="113">
        <v>6</v>
      </c>
      <c r="AK42" s="118">
        <v>33</v>
      </c>
      <c r="AL42" s="117">
        <v>0</v>
      </c>
      <c r="AM42" s="117">
        <v>0</v>
      </c>
      <c r="AN42" s="117">
        <v>0</v>
      </c>
      <c r="AO42" s="113">
        <v>5</v>
      </c>
      <c r="AP42" s="113">
        <v>4</v>
      </c>
      <c r="AQ42" s="535">
        <v>2</v>
      </c>
    </row>
    <row r="43" spans="1:43" ht="16.5" customHeight="1">
      <c r="A43" s="547" t="s">
        <v>187</v>
      </c>
      <c r="B43" s="114"/>
      <c r="C43" s="114"/>
      <c r="D43" s="115"/>
      <c r="E43" s="115"/>
      <c r="F43" s="114"/>
      <c r="G43" s="115"/>
      <c r="H43" s="114"/>
      <c r="I43" s="114"/>
      <c r="J43" s="114"/>
      <c r="K43" s="114"/>
      <c r="L43" s="115"/>
      <c r="M43" s="114"/>
      <c r="N43" s="114"/>
      <c r="O43" s="114"/>
      <c r="P43" s="114"/>
      <c r="Q43" s="115"/>
      <c r="R43" s="114"/>
      <c r="S43" s="114"/>
      <c r="T43" s="114"/>
      <c r="U43" s="114"/>
      <c r="V43" s="115"/>
      <c r="W43" s="114"/>
      <c r="X43" s="114"/>
      <c r="Y43" s="114"/>
      <c r="Z43" s="114"/>
      <c r="AA43" s="115"/>
      <c r="AB43" s="115"/>
      <c r="AC43" s="115"/>
      <c r="AD43" s="115"/>
      <c r="AE43" s="115"/>
      <c r="AF43" s="115"/>
      <c r="AG43" s="115"/>
      <c r="AH43" s="115"/>
      <c r="AI43" s="116"/>
      <c r="AJ43" s="116"/>
      <c r="AK43" s="116"/>
      <c r="AL43" s="113"/>
      <c r="AM43" s="113"/>
      <c r="AN43" s="113"/>
      <c r="AO43" s="113"/>
      <c r="AP43" s="113"/>
      <c r="AQ43" s="535"/>
    </row>
    <row r="44" spans="1:43" ht="12.75" customHeight="1">
      <c r="A44" s="545" t="s">
        <v>176</v>
      </c>
      <c r="B44" s="118">
        <v>320</v>
      </c>
      <c r="C44" s="118">
        <v>261</v>
      </c>
      <c r="D44" s="112">
        <v>331</v>
      </c>
      <c r="E44" s="118">
        <v>122</v>
      </c>
      <c r="F44" s="118">
        <v>101</v>
      </c>
      <c r="G44" s="112">
        <v>92</v>
      </c>
      <c r="H44" s="118">
        <v>92</v>
      </c>
      <c r="I44" s="118">
        <v>120</v>
      </c>
      <c r="J44" s="118">
        <v>185</v>
      </c>
      <c r="K44" s="118">
        <v>154</v>
      </c>
      <c r="L44" s="112">
        <v>152</v>
      </c>
      <c r="M44" s="118">
        <v>122</v>
      </c>
      <c r="N44" s="118">
        <v>140</v>
      </c>
      <c r="O44" s="118">
        <v>153</v>
      </c>
      <c r="P44" s="118">
        <v>151</v>
      </c>
      <c r="Q44" s="112">
        <v>142</v>
      </c>
      <c r="R44" s="118">
        <v>100</v>
      </c>
      <c r="S44" s="118">
        <v>70</v>
      </c>
      <c r="T44" s="118">
        <v>68</v>
      </c>
      <c r="U44" s="118">
        <v>99</v>
      </c>
      <c r="V44" s="112">
        <v>77</v>
      </c>
      <c r="W44" s="118">
        <v>74</v>
      </c>
      <c r="X44" s="118">
        <v>60</v>
      </c>
      <c r="Y44" s="118">
        <v>46</v>
      </c>
      <c r="Z44" s="118">
        <v>81</v>
      </c>
      <c r="AA44" s="112">
        <v>101</v>
      </c>
      <c r="AB44" s="112">
        <v>116</v>
      </c>
      <c r="AC44" s="112">
        <v>96</v>
      </c>
      <c r="AD44" s="112">
        <v>86</v>
      </c>
      <c r="AE44" s="112">
        <v>130</v>
      </c>
      <c r="AF44" s="112">
        <v>158</v>
      </c>
      <c r="AG44" s="112">
        <v>183</v>
      </c>
      <c r="AH44" s="112">
        <v>161</v>
      </c>
      <c r="AI44" s="113">
        <v>144</v>
      </c>
      <c r="AJ44" s="113">
        <v>153</v>
      </c>
      <c r="AK44" s="118">
        <v>146</v>
      </c>
      <c r="AL44" s="117">
        <v>153</v>
      </c>
      <c r="AM44" s="117">
        <v>109</v>
      </c>
      <c r="AN44" s="113">
        <v>99</v>
      </c>
      <c r="AO44" s="113">
        <v>86</v>
      </c>
      <c r="AP44" s="113">
        <v>98</v>
      </c>
      <c r="AQ44" s="535">
        <v>102</v>
      </c>
    </row>
    <row r="45" spans="1:43" ht="12.75" customHeight="1">
      <c r="A45" s="545" t="s">
        <v>432</v>
      </c>
      <c r="B45" s="118">
        <v>606</v>
      </c>
      <c r="C45" s="118">
        <v>626</v>
      </c>
      <c r="D45" s="112">
        <v>702</v>
      </c>
      <c r="E45" s="118">
        <v>273</v>
      </c>
      <c r="F45" s="118">
        <v>338</v>
      </c>
      <c r="G45" s="112">
        <v>216</v>
      </c>
      <c r="H45" s="118">
        <v>238</v>
      </c>
      <c r="I45" s="118">
        <v>332</v>
      </c>
      <c r="J45" s="118">
        <v>663</v>
      </c>
      <c r="K45" s="118">
        <v>616</v>
      </c>
      <c r="L45" s="112">
        <v>749</v>
      </c>
      <c r="M45" s="118">
        <v>458</v>
      </c>
      <c r="N45" s="118">
        <v>532</v>
      </c>
      <c r="O45" s="118">
        <v>666</v>
      </c>
      <c r="P45" s="118">
        <v>631</v>
      </c>
      <c r="Q45" s="112">
        <v>465</v>
      </c>
      <c r="R45" s="118">
        <v>258</v>
      </c>
      <c r="S45" s="118">
        <v>326</v>
      </c>
      <c r="T45" s="118">
        <v>426</v>
      </c>
      <c r="U45" s="118">
        <v>1019</v>
      </c>
      <c r="V45" s="112">
        <v>677</v>
      </c>
      <c r="W45" s="118">
        <v>647</v>
      </c>
      <c r="X45" s="118">
        <v>558</v>
      </c>
      <c r="Y45" s="118">
        <v>363</v>
      </c>
      <c r="Z45" s="118">
        <v>907</v>
      </c>
      <c r="AA45" s="112">
        <v>1254</v>
      </c>
      <c r="AB45" s="112">
        <v>1637</v>
      </c>
      <c r="AC45" s="112">
        <v>1237</v>
      </c>
      <c r="AD45" s="112">
        <v>1307</v>
      </c>
      <c r="AE45" s="112">
        <v>2070</v>
      </c>
      <c r="AF45" s="112">
        <v>2804</v>
      </c>
      <c r="AG45" s="112">
        <v>3860</v>
      </c>
      <c r="AH45" s="112">
        <v>3685</v>
      </c>
      <c r="AI45" s="113">
        <v>3282</v>
      </c>
      <c r="AJ45" s="113">
        <v>3542</v>
      </c>
      <c r="AK45" s="118">
        <v>3637</v>
      </c>
      <c r="AL45" s="117">
        <v>3396</v>
      </c>
      <c r="AM45" s="117">
        <v>1959</v>
      </c>
      <c r="AN45" s="113">
        <v>1926</v>
      </c>
      <c r="AO45" s="113">
        <v>1653</v>
      </c>
      <c r="AP45" s="113">
        <v>1808</v>
      </c>
      <c r="AQ45" s="535">
        <v>1464</v>
      </c>
    </row>
    <row r="46" spans="1:43" s="70" customFormat="1" ht="16.5" customHeight="1">
      <c r="A46" s="547" t="s">
        <v>188</v>
      </c>
      <c r="B46" s="114"/>
      <c r="C46" s="114"/>
      <c r="D46" s="115"/>
      <c r="E46" s="115"/>
      <c r="F46" s="114"/>
      <c r="G46" s="115"/>
      <c r="H46" s="114"/>
      <c r="I46" s="114"/>
      <c r="J46" s="114"/>
      <c r="K46" s="114"/>
      <c r="L46" s="115"/>
      <c r="M46" s="114"/>
      <c r="N46" s="114"/>
      <c r="O46" s="114"/>
      <c r="P46" s="114"/>
      <c r="Q46" s="115"/>
      <c r="R46" s="114"/>
      <c r="S46" s="114"/>
      <c r="T46" s="114"/>
      <c r="U46" s="114"/>
      <c r="V46" s="115"/>
      <c r="W46" s="114"/>
      <c r="X46" s="114"/>
      <c r="Y46" s="114"/>
      <c r="Z46" s="114"/>
      <c r="AA46" s="115"/>
      <c r="AB46" s="115"/>
      <c r="AC46" s="115"/>
      <c r="AD46" s="115"/>
      <c r="AE46" s="115"/>
      <c r="AF46" s="115"/>
      <c r="AG46" s="115"/>
      <c r="AH46" s="115"/>
      <c r="AI46" s="116"/>
      <c r="AJ46" s="116"/>
      <c r="AK46" s="116"/>
      <c r="AL46" s="113"/>
      <c r="AM46" s="113"/>
      <c r="AN46" s="113"/>
      <c r="AO46" s="113"/>
      <c r="AP46" s="113"/>
      <c r="AQ46" s="535"/>
    </row>
    <row r="47" spans="1:43" ht="12.75" customHeight="1">
      <c r="A47" s="545" t="s">
        <v>176</v>
      </c>
      <c r="B47" s="118" t="s">
        <v>177</v>
      </c>
      <c r="C47" s="118" t="s">
        <v>612</v>
      </c>
      <c r="D47" s="112" t="s">
        <v>612</v>
      </c>
      <c r="E47" s="118">
        <v>11</v>
      </c>
      <c r="F47" s="118">
        <v>17</v>
      </c>
      <c r="G47" s="112" t="s">
        <v>612</v>
      </c>
      <c r="H47" s="118">
        <v>10</v>
      </c>
      <c r="I47" s="118">
        <v>20</v>
      </c>
      <c r="J47" s="118">
        <v>22</v>
      </c>
      <c r="K47" s="118">
        <v>26</v>
      </c>
      <c r="L47" s="112" t="s">
        <v>612</v>
      </c>
      <c r="M47" s="118">
        <v>19</v>
      </c>
      <c r="N47" s="118">
        <v>12</v>
      </c>
      <c r="O47" s="118">
        <v>8</v>
      </c>
      <c r="P47" s="118">
        <v>1</v>
      </c>
      <c r="Q47" s="112">
        <v>10</v>
      </c>
      <c r="R47" s="118">
        <v>6</v>
      </c>
      <c r="S47" s="118">
        <v>10</v>
      </c>
      <c r="T47" s="118">
        <v>12</v>
      </c>
      <c r="U47" s="118" t="s">
        <v>189</v>
      </c>
      <c r="V47" s="112">
        <v>12</v>
      </c>
      <c r="W47" s="118">
        <v>10</v>
      </c>
      <c r="X47" s="118">
        <v>4</v>
      </c>
      <c r="Y47" s="112">
        <v>7</v>
      </c>
      <c r="Z47" s="112">
        <v>3</v>
      </c>
      <c r="AA47" s="112">
        <v>7</v>
      </c>
      <c r="AB47" s="112">
        <v>1</v>
      </c>
      <c r="AC47" s="112">
        <v>1</v>
      </c>
      <c r="AD47" s="112">
        <v>3</v>
      </c>
      <c r="AE47" s="112">
        <v>6</v>
      </c>
      <c r="AF47" s="112">
        <v>3</v>
      </c>
      <c r="AG47" s="112">
        <v>8</v>
      </c>
      <c r="AH47" s="112">
        <v>10</v>
      </c>
      <c r="AI47" s="113">
        <v>4</v>
      </c>
      <c r="AJ47" s="113">
        <v>1</v>
      </c>
      <c r="AK47" s="118">
        <v>0</v>
      </c>
      <c r="AL47" s="117">
        <v>0</v>
      </c>
      <c r="AM47" s="117">
        <v>0</v>
      </c>
      <c r="AN47" s="117">
        <v>0</v>
      </c>
      <c r="AO47" s="117">
        <v>0</v>
      </c>
      <c r="AP47" s="117">
        <v>0</v>
      </c>
      <c r="AQ47" s="537">
        <v>0</v>
      </c>
    </row>
    <row r="48" spans="1:43" ht="12.75" customHeight="1">
      <c r="A48" s="545" t="s">
        <v>432</v>
      </c>
      <c r="B48" s="118" t="s">
        <v>177</v>
      </c>
      <c r="C48" s="118" t="s">
        <v>612</v>
      </c>
      <c r="D48" s="112" t="s">
        <v>612</v>
      </c>
      <c r="E48" s="118">
        <v>60</v>
      </c>
      <c r="F48" s="118">
        <v>122</v>
      </c>
      <c r="G48" s="112" t="s">
        <v>612</v>
      </c>
      <c r="H48" s="118">
        <v>89</v>
      </c>
      <c r="I48" s="118">
        <v>158</v>
      </c>
      <c r="J48" s="118">
        <v>165</v>
      </c>
      <c r="K48" s="118">
        <v>217</v>
      </c>
      <c r="L48" s="112" t="s">
        <v>612</v>
      </c>
      <c r="M48" s="118">
        <v>169</v>
      </c>
      <c r="N48" s="118">
        <v>115</v>
      </c>
      <c r="O48" s="118">
        <v>66</v>
      </c>
      <c r="P48" s="118">
        <v>12</v>
      </c>
      <c r="Q48" s="112">
        <v>109</v>
      </c>
      <c r="R48" s="118">
        <v>68</v>
      </c>
      <c r="S48" s="118">
        <v>128</v>
      </c>
      <c r="T48" s="118">
        <v>165</v>
      </c>
      <c r="U48" s="118" t="s">
        <v>190</v>
      </c>
      <c r="V48" s="112">
        <v>162</v>
      </c>
      <c r="W48" s="118">
        <v>143</v>
      </c>
      <c r="X48" s="118">
        <v>62</v>
      </c>
      <c r="Y48" s="112">
        <v>96</v>
      </c>
      <c r="Z48" s="112">
        <v>42</v>
      </c>
      <c r="AA48" s="112">
        <v>106</v>
      </c>
      <c r="AB48" s="112">
        <v>8</v>
      </c>
      <c r="AC48" s="112">
        <v>15</v>
      </c>
      <c r="AD48" s="112">
        <v>46</v>
      </c>
      <c r="AE48" s="112">
        <v>87</v>
      </c>
      <c r="AF48" s="112">
        <v>42</v>
      </c>
      <c r="AG48" s="112">
        <v>111</v>
      </c>
      <c r="AH48" s="112">
        <v>139</v>
      </c>
      <c r="AI48" s="113">
        <v>56</v>
      </c>
      <c r="AJ48" s="113">
        <v>16</v>
      </c>
      <c r="AK48" s="118">
        <v>0</v>
      </c>
      <c r="AL48" s="117">
        <v>0</v>
      </c>
      <c r="AM48" s="117">
        <v>0</v>
      </c>
      <c r="AN48" s="117">
        <v>0</v>
      </c>
      <c r="AO48" s="117">
        <v>0</v>
      </c>
      <c r="AP48" s="117">
        <v>0</v>
      </c>
      <c r="AQ48" s="537">
        <v>0</v>
      </c>
    </row>
    <row r="49" spans="1:43" s="70" customFormat="1" ht="20.25" customHeight="1">
      <c r="A49" s="547" t="s">
        <v>191</v>
      </c>
      <c r="B49" s="119"/>
      <c r="C49" s="114"/>
      <c r="D49" s="115"/>
      <c r="E49" s="115"/>
      <c r="F49" s="114"/>
      <c r="G49" s="115"/>
      <c r="H49" s="114"/>
      <c r="I49" s="114"/>
      <c r="J49" s="114"/>
      <c r="K49" s="114"/>
      <c r="L49" s="115"/>
      <c r="M49" s="114"/>
      <c r="N49" s="114"/>
      <c r="O49" s="114"/>
      <c r="P49" s="114"/>
      <c r="Q49" s="115"/>
      <c r="R49" s="114"/>
      <c r="S49" s="114"/>
      <c r="T49" s="114"/>
      <c r="U49" s="114"/>
      <c r="V49" s="115"/>
      <c r="W49" s="114"/>
      <c r="X49" s="114"/>
      <c r="Y49" s="114"/>
      <c r="Z49" s="114"/>
      <c r="AA49" s="115"/>
      <c r="AB49" s="115"/>
      <c r="AC49" s="115"/>
      <c r="AD49" s="115"/>
      <c r="AE49" s="115"/>
      <c r="AF49" s="115"/>
      <c r="AG49" s="115"/>
      <c r="AH49" s="115"/>
      <c r="AI49" s="116"/>
      <c r="AJ49" s="116"/>
      <c r="AK49" s="116"/>
      <c r="AL49" s="116"/>
      <c r="AM49" s="116"/>
      <c r="AN49" s="116"/>
      <c r="AO49" s="116"/>
      <c r="AP49" s="116"/>
      <c r="AQ49" s="536"/>
    </row>
    <row r="50" spans="1:43" ht="12.75" customHeight="1">
      <c r="A50" s="545" t="s">
        <v>176</v>
      </c>
      <c r="B50" s="118">
        <v>19</v>
      </c>
      <c r="C50" s="118">
        <v>42</v>
      </c>
      <c r="D50" s="112">
        <v>44</v>
      </c>
      <c r="E50" s="118">
        <v>314</v>
      </c>
      <c r="F50" s="118">
        <v>466</v>
      </c>
      <c r="G50" s="112">
        <v>739</v>
      </c>
      <c r="H50" s="118">
        <v>637</v>
      </c>
      <c r="I50" s="118">
        <v>660</v>
      </c>
      <c r="J50" s="118">
        <v>480</v>
      </c>
      <c r="K50" s="118">
        <v>631</v>
      </c>
      <c r="L50" s="112">
        <v>427</v>
      </c>
      <c r="M50" s="118">
        <v>253</v>
      </c>
      <c r="N50" s="118">
        <v>164</v>
      </c>
      <c r="O50" s="118">
        <v>261</v>
      </c>
      <c r="P50" s="118">
        <v>459</v>
      </c>
      <c r="Q50" s="112">
        <v>293</v>
      </c>
      <c r="R50" s="118">
        <v>281</v>
      </c>
      <c r="S50" s="118">
        <v>194</v>
      </c>
      <c r="T50" s="118">
        <v>172</v>
      </c>
      <c r="U50" s="118">
        <v>123</v>
      </c>
      <c r="V50" s="112">
        <v>109</v>
      </c>
      <c r="W50" s="118">
        <v>108</v>
      </c>
      <c r="X50" s="118">
        <v>111</v>
      </c>
      <c r="Y50" s="118">
        <v>102</v>
      </c>
      <c r="Z50" s="118">
        <v>105</v>
      </c>
      <c r="AA50" s="112">
        <v>117</v>
      </c>
      <c r="AB50" s="112">
        <v>169</v>
      </c>
      <c r="AC50" s="112">
        <v>119</v>
      </c>
      <c r="AD50" s="112">
        <v>125</v>
      </c>
      <c r="AE50" s="112">
        <v>105</v>
      </c>
      <c r="AF50" s="112">
        <v>61</v>
      </c>
      <c r="AG50" s="112">
        <v>33</v>
      </c>
      <c r="AH50" s="112">
        <v>30</v>
      </c>
      <c r="AI50" s="113">
        <v>26</v>
      </c>
      <c r="AJ50" s="113">
        <v>21</v>
      </c>
      <c r="AK50" s="118">
        <v>2</v>
      </c>
      <c r="AL50" s="118">
        <v>23</v>
      </c>
      <c r="AM50" s="118">
        <v>22</v>
      </c>
      <c r="AN50" s="118">
        <v>31</v>
      </c>
      <c r="AO50" s="118">
        <v>11</v>
      </c>
      <c r="AP50" s="118">
        <v>24</v>
      </c>
      <c r="AQ50" s="535">
        <v>31</v>
      </c>
    </row>
    <row r="51" spans="1:43" ht="12.75" customHeight="1">
      <c r="A51" s="545" t="s">
        <v>432</v>
      </c>
      <c r="B51" s="118">
        <v>31</v>
      </c>
      <c r="C51" s="118">
        <v>60</v>
      </c>
      <c r="D51" s="112">
        <v>41</v>
      </c>
      <c r="E51" s="118">
        <v>118</v>
      </c>
      <c r="F51" s="118">
        <v>199</v>
      </c>
      <c r="G51" s="112">
        <v>322</v>
      </c>
      <c r="H51" s="118">
        <v>274</v>
      </c>
      <c r="I51" s="118">
        <v>325</v>
      </c>
      <c r="J51" s="118">
        <v>282</v>
      </c>
      <c r="K51" s="118">
        <v>439</v>
      </c>
      <c r="L51" s="112">
        <v>262</v>
      </c>
      <c r="M51" s="118">
        <v>173</v>
      </c>
      <c r="N51" s="118">
        <v>109</v>
      </c>
      <c r="O51" s="118">
        <v>280</v>
      </c>
      <c r="P51" s="118">
        <v>262</v>
      </c>
      <c r="Q51" s="112">
        <v>138</v>
      </c>
      <c r="R51" s="118">
        <v>124</v>
      </c>
      <c r="S51" s="118">
        <v>119</v>
      </c>
      <c r="T51" s="118">
        <v>122</v>
      </c>
      <c r="U51" s="118">
        <v>124</v>
      </c>
      <c r="V51" s="112">
        <v>124</v>
      </c>
      <c r="W51" s="118">
        <v>111</v>
      </c>
      <c r="X51" s="118">
        <v>116</v>
      </c>
      <c r="Y51" s="118">
        <v>187</v>
      </c>
      <c r="Z51" s="118">
        <v>251</v>
      </c>
      <c r="AA51" s="112">
        <v>205</v>
      </c>
      <c r="AB51" s="112">
        <v>304</v>
      </c>
      <c r="AC51" s="112">
        <v>221</v>
      </c>
      <c r="AD51" s="112">
        <v>199</v>
      </c>
      <c r="AE51" s="112">
        <v>150</v>
      </c>
      <c r="AF51" s="112">
        <v>115</v>
      </c>
      <c r="AG51" s="112">
        <v>41</v>
      </c>
      <c r="AH51" s="112">
        <v>58</v>
      </c>
      <c r="AI51" s="113">
        <v>31</v>
      </c>
      <c r="AJ51" s="113">
        <v>37</v>
      </c>
      <c r="AK51" s="118">
        <v>8</v>
      </c>
      <c r="AL51" s="118">
        <v>49</v>
      </c>
      <c r="AM51" s="118">
        <v>36</v>
      </c>
      <c r="AN51" s="118">
        <v>82</v>
      </c>
      <c r="AO51" s="118">
        <v>27</v>
      </c>
      <c r="AP51" s="118">
        <v>63</v>
      </c>
      <c r="AQ51" s="535">
        <v>58</v>
      </c>
    </row>
    <row r="52" spans="1:43" s="70" customFormat="1" ht="16.5" customHeight="1">
      <c r="A52" s="547" t="s">
        <v>192</v>
      </c>
      <c r="B52" s="114"/>
      <c r="C52" s="114"/>
      <c r="D52" s="115"/>
      <c r="E52" s="115"/>
      <c r="F52" s="114"/>
      <c r="G52" s="115"/>
      <c r="H52" s="114"/>
      <c r="I52" s="114"/>
      <c r="J52" s="114"/>
      <c r="K52" s="114"/>
      <c r="L52" s="120"/>
      <c r="M52" s="114"/>
      <c r="N52" s="114"/>
      <c r="O52" s="114"/>
      <c r="P52" s="114"/>
      <c r="Q52" s="120"/>
      <c r="R52" s="114"/>
      <c r="S52" s="114"/>
      <c r="T52" s="114"/>
      <c r="U52" s="114"/>
      <c r="V52" s="120"/>
      <c r="W52" s="114"/>
      <c r="X52" s="114"/>
      <c r="Y52" s="114"/>
      <c r="Z52" s="114"/>
      <c r="AA52" s="120"/>
      <c r="AB52" s="120"/>
      <c r="AC52" s="120"/>
      <c r="AD52" s="120"/>
      <c r="AE52" s="120"/>
      <c r="AF52" s="120"/>
      <c r="AG52" s="120"/>
      <c r="AH52" s="120"/>
      <c r="AI52" s="121"/>
      <c r="AJ52" s="121"/>
      <c r="AK52" s="121"/>
      <c r="AL52" s="121"/>
      <c r="AM52" s="121"/>
      <c r="AN52" s="121"/>
      <c r="AO52" s="121"/>
      <c r="AP52" s="121"/>
      <c r="AQ52" s="826"/>
    </row>
    <row r="53" spans="1:43" ht="12.75" customHeight="1">
      <c r="A53" s="545" t="s">
        <v>176</v>
      </c>
      <c r="B53" s="118">
        <v>24</v>
      </c>
      <c r="C53" s="118">
        <v>12</v>
      </c>
      <c r="D53" s="112">
        <v>63</v>
      </c>
      <c r="E53" s="118">
        <v>21</v>
      </c>
      <c r="F53" s="118">
        <v>28</v>
      </c>
      <c r="G53" s="112">
        <v>21</v>
      </c>
      <c r="H53" s="118">
        <v>37</v>
      </c>
      <c r="I53" s="118">
        <v>50</v>
      </c>
      <c r="J53" s="118">
        <v>74</v>
      </c>
      <c r="K53" s="118">
        <v>68</v>
      </c>
      <c r="L53" s="112">
        <v>65</v>
      </c>
      <c r="M53" s="118">
        <v>29</v>
      </c>
      <c r="N53" s="118">
        <v>30</v>
      </c>
      <c r="O53" s="118">
        <v>36</v>
      </c>
      <c r="P53" s="118">
        <v>41</v>
      </c>
      <c r="Q53" s="112">
        <v>46</v>
      </c>
      <c r="R53" s="118">
        <v>75</v>
      </c>
      <c r="S53" s="118">
        <v>64</v>
      </c>
      <c r="T53" s="118">
        <v>46</v>
      </c>
      <c r="U53" s="118">
        <v>45</v>
      </c>
      <c r="V53" s="112">
        <v>64</v>
      </c>
      <c r="W53" s="118">
        <v>73</v>
      </c>
      <c r="X53" s="118">
        <v>56</v>
      </c>
      <c r="Y53" s="118">
        <v>82</v>
      </c>
      <c r="Z53" s="118">
        <v>71</v>
      </c>
      <c r="AA53" s="112">
        <v>76</v>
      </c>
      <c r="AB53" s="112">
        <v>49</v>
      </c>
      <c r="AC53" s="112">
        <v>64</v>
      </c>
      <c r="AD53" s="112">
        <v>79</v>
      </c>
      <c r="AE53" s="112">
        <v>132</v>
      </c>
      <c r="AF53" s="112">
        <v>143</v>
      </c>
      <c r="AG53" s="112">
        <v>135</v>
      </c>
      <c r="AH53" s="112">
        <v>119</v>
      </c>
      <c r="AI53" s="113">
        <v>148</v>
      </c>
      <c r="AJ53" s="113">
        <v>125</v>
      </c>
      <c r="AK53" s="118">
        <v>166</v>
      </c>
      <c r="AL53" s="117">
        <v>271</v>
      </c>
      <c r="AM53" s="117">
        <v>300</v>
      </c>
      <c r="AN53" s="117">
        <v>191</v>
      </c>
      <c r="AO53" s="117">
        <v>132</v>
      </c>
      <c r="AP53" s="117">
        <v>119</v>
      </c>
      <c r="AQ53" s="537">
        <v>151</v>
      </c>
    </row>
    <row r="54" spans="1:43" ht="12.75" customHeight="1">
      <c r="A54" s="545" t="s">
        <v>432</v>
      </c>
      <c r="B54" s="118">
        <v>112</v>
      </c>
      <c r="C54" s="118">
        <v>58</v>
      </c>
      <c r="D54" s="112">
        <v>108</v>
      </c>
      <c r="E54" s="118">
        <v>56</v>
      </c>
      <c r="F54" s="118">
        <v>166</v>
      </c>
      <c r="G54" s="112">
        <v>123</v>
      </c>
      <c r="H54" s="118">
        <v>229</v>
      </c>
      <c r="I54" s="118">
        <v>438</v>
      </c>
      <c r="J54" s="118">
        <v>504</v>
      </c>
      <c r="K54" s="118">
        <v>421</v>
      </c>
      <c r="L54" s="112">
        <v>389</v>
      </c>
      <c r="M54" s="118">
        <v>397</v>
      </c>
      <c r="N54" s="118">
        <v>376</v>
      </c>
      <c r="O54" s="118">
        <v>340</v>
      </c>
      <c r="P54" s="118">
        <v>306</v>
      </c>
      <c r="Q54" s="112">
        <v>264</v>
      </c>
      <c r="R54" s="118">
        <v>352</v>
      </c>
      <c r="S54" s="118">
        <v>300</v>
      </c>
      <c r="T54" s="118">
        <v>165</v>
      </c>
      <c r="U54" s="118">
        <v>216</v>
      </c>
      <c r="V54" s="112">
        <v>453</v>
      </c>
      <c r="W54" s="118">
        <v>575</v>
      </c>
      <c r="X54" s="118">
        <v>535</v>
      </c>
      <c r="Y54" s="118">
        <v>838</v>
      </c>
      <c r="Z54" s="118">
        <v>834</v>
      </c>
      <c r="AA54" s="112">
        <v>688</v>
      </c>
      <c r="AB54" s="112">
        <v>803</v>
      </c>
      <c r="AC54" s="112">
        <v>593</v>
      </c>
      <c r="AD54" s="112">
        <v>847</v>
      </c>
      <c r="AE54" s="112">
        <v>1047</v>
      </c>
      <c r="AF54" s="112">
        <v>1216</v>
      </c>
      <c r="AG54" s="112">
        <v>1222</v>
      </c>
      <c r="AH54" s="112">
        <v>1235</v>
      </c>
      <c r="AI54" s="113">
        <v>2037</v>
      </c>
      <c r="AJ54" s="113">
        <v>1601</v>
      </c>
      <c r="AK54" s="118">
        <v>2249</v>
      </c>
      <c r="AL54" s="117">
        <v>3058</v>
      </c>
      <c r="AM54" s="117">
        <v>4087</v>
      </c>
      <c r="AN54" s="117">
        <v>2653</v>
      </c>
      <c r="AO54" s="117">
        <v>2853</v>
      </c>
      <c r="AP54" s="117">
        <v>1936</v>
      </c>
      <c r="AQ54" s="537">
        <v>2258</v>
      </c>
    </row>
    <row r="55" spans="1:43" s="70" customFormat="1" ht="16.5" customHeight="1">
      <c r="A55" s="547" t="s">
        <v>193</v>
      </c>
      <c r="B55" s="114"/>
      <c r="C55" s="114"/>
      <c r="D55" s="115"/>
      <c r="E55" s="115"/>
      <c r="F55" s="114"/>
      <c r="G55" s="115"/>
      <c r="H55" s="114"/>
      <c r="I55" s="114"/>
      <c r="J55" s="114"/>
      <c r="K55" s="114"/>
      <c r="L55" s="120"/>
      <c r="M55" s="114"/>
      <c r="N55" s="114"/>
      <c r="O55" s="114"/>
      <c r="P55" s="114"/>
      <c r="Q55" s="120"/>
      <c r="R55" s="114"/>
      <c r="S55" s="114"/>
      <c r="T55" s="114"/>
      <c r="U55" s="114"/>
      <c r="V55" s="120"/>
      <c r="W55" s="114"/>
      <c r="X55" s="114"/>
      <c r="Y55" s="114"/>
      <c r="Z55" s="114"/>
      <c r="AA55" s="120"/>
      <c r="AB55" s="120"/>
      <c r="AC55" s="120"/>
      <c r="AD55" s="120"/>
      <c r="AE55" s="120"/>
      <c r="AF55" s="120"/>
      <c r="AG55" s="120"/>
      <c r="AH55" s="120"/>
      <c r="AI55" s="121"/>
      <c r="AJ55" s="121"/>
      <c r="AK55" s="121"/>
      <c r="AL55" s="121"/>
      <c r="AM55" s="121"/>
      <c r="AN55" s="121"/>
      <c r="AO55" s="121"/>
      <c r="AP55" s="121"/>
      <c r="AQ55" s="826"/>
    </row>
    <row r="56" spans="1:43" ht="12.75" customHeight="1">
      <c r="A56" s="545" t="s">
        <v>176</v>
      </c>
      <c r="B56" s="118">
        <v>132</v>
      </c>
      <c r="C56" s="118">
        <v>110</v>
      </c>
      <c r="D56" s="112">
        <v>91</v>
      </c>
      <c r="E56" s="118">
        <v>51</v>
      </c>
      <c r="F56" s="118">
        <v>12</v>
      </c>
      <c r="G56" s="112">
        <v>2</v>
      </c>
      <c r="H56" s="118">
        <v>15</v>
      </c>
      <c r="I56" s="118">
        <v>12</v>
      </c>
      <c r="J56" s="118">
        <v>10</v>
      </c>
      <c r="K56" s="118">
        <v>17</v>
      </c>
      <c r="L56" s="112">
        <v>5</v>
      </c>
      <c r="M56" s="118">
        <v>1</v>
      </c>
      <c r="N56" s="118">
        <v>0</v>
      </c>
      <c r="O56" s="118">
        <v>2</v>
      </c>
      <c r="P56" s="118">
        <v>202</v>
      </c>
      <c r="Q56" s="112">
        <v>184</v>
      </c>
      <c r="R56" s="118">
        <v>49</v>
      </c>
      <c r="S56" s="118">
        <v>42</v>
      </c>
      <c r="T56" s="118">
        <v>39</v>
      </c>
      <c r="U56" s="118">
        <v>16</v>
      </c>
      <c r="V56" s="112">
        <v>26</v>
      </c>
      <c r="W56" s="118">
        <v>30</v>
      </c>
      <c r="X56" s="118">
        <v>8</v>
      </c>
      <c r="Y56" s="118">
        <v>18</v>
      </c>
      <c r="Z56" s="118">
        <v>34</v>
      </c>
      <c r="AA56" s="112">
        <v>39</v>
      </c>
      <c r="AB56" s="112">
        <v>23</v>
      </c>
      <c r="AC56" s="112">
        <v>20</v>
      </c>
      <c r="AD56" s="112">
        <v>30</v>
      </c>
      <c r="AE56" s="112">
        <v>23</v>
      </c>
      <c r="AF56" s="112">
        <v>18</v>
      </c>
      <c r="AG56" s="112">
        <v>8</v>
      </c>
      <c r="AH56" s="112">
        <v>13</v>
      </c>
      <c r="AI56" s="113">
        <v>18</v>
      </c>
      <c r="AJ56" s="113">
        <v>18</v>
      </c>
      <c r="AK56" s="113">
        <v>5</v>
      </c>
      <c r="AL56" s="113">
        <v>9</v>
      </c>
      <c r="AM56" s="113">
        <v>6</v>
      </c>
      <c r="AN56" s="113">
        <v>13</v>
      </c>
      <c r="AO56" s="113">
        <v>11</v>
      </c>
      <c r="AP56" s="113">
        <v>14</v>
      </c>
      <c r="AQ56" s="535">
        <v>6</v>
      </c>
    </row>
    <row r="57" spans="1:43" ht="12.75" customHeight="1">
      <c r="A57" s="545" t="s">
        <v>432</v>
      </c>
      <c r="B57" s="118">
        <v>336</v>
      </c>
      <c r="C57" s="118">
        <v>281</v>
      </c>
      <c r="D57" s="112">
        <v>210</v>
      </c>
      <c r="E57" s="118">
        <v>96</v>
      </c>
      <c r="F57" s="118">
        <v>32</v>
      </c>
      <c r="G57" s="112">
        <v>1</v>
      </c>
      <c r="H57" s="118">
        <v>70</v>
      </c>
      <c r="I57" s="118">
        <v>95</v>
      </c>
      <c r="J57" s="118">
        <v>63</v>
      </c>
      <c r="K57" s="118">
        <v>401</v>
      </c>
      <c r="L57" s="112">
        <v>100</v>
      </c>
      <c r="M57" s="118">
        <v>5</v>
      </c>
      <c r="N57" s="118">
        <v>0</v>
      </c>
      <c r="O57" s="118">
        <v>7</v>
      </c>
      <c r="P57" s="118">
        <v>158</v>
      </c>
      <c r="Q57" s="112">
        <v>354</v>
      </c>
      <c r="R57" s="118">
        <v>275</v>
      </c>
      <c r="S57" s="118">
        <v>308</v>
      </c>
      <c r="T57" s="118">
        <v>179</v>
      </c>
      <c r="U57" s="118">
        <v>151</v>
      </c>
      <c r="V57" s="112">
        <v>232</v>
      </c>
      <c r="W57" s="118">
        <v>360</v>
      </c>
      <c r="X57" s="118">
        <v>81</v>
      </c>
      <c r="Y57" s="118">
        <v>144</v>
      </c>
      <c r="Z57" s="118">
        <v>300</v>
      </c>
      <c r="AA57" s="112">
        <v>471</v>
      </c>
      <c r="AB57" s="112">
        <v>314</v>
      </c>
      <c r="AC57" s="112">
        <v>259</v>
      </c>
      <c r="AD57" s="112">
        <v>450</v>
      </c>
      <c r="AE57" s="112">
        <v>234</v>
      </c>
      <c r="AF57" s="112">
        <v>227</v>
      </c>
      <c r="AG57" s="112">
        <v>127</v>
      </c>
      <c r="AH57" s="112">
        <v>194</v>
      </c>
      <c r="AI57" s="113">
        <v>287</v>
      </c>
      <c r="AJ57" s="113">
        <v>273</v>
      </c>
      <c r="AK57" s="118">
        <v>50</v>
      </c>
      <c r="AL57" s="117">
        <v>158</v>
      </c>
      <c r="AM57" s="117">
        <v>139</v>
      </c>
      <c r="AN57" s="117">
        <v>359</v>
      </c>
      <c r="AO57" s="117">
        <v>267</v>
      </c>
      <c r="AP57" s="117">
        <v>345</v>
      </c>
      <c r="AQ57" s="537">
        <v>136</v>
      </c>
    </row>
    <row r="58" spans="1:43" ht="16.5" customHeight="1">
      <c r="A58" s="547" t="s">
        <v>194</v>
      </c>
      <c r="B58" s="114"/>
      <c r="C58" s="114"/>
      <c r="D58" s="115"/>
      <c r="E58" s="115"/>
      <c r="F58" s="114"/>
      <c r="G58" s="115"/>
      <c r="H58" s="114"/>
      <c r="I58" s="114"/>
      <c r="J58" s="114"/>
      <c r="K58" s="114"/>
      <c r="L58" s="120"/>
      <c r="M58" s="114"/>
      <c r="N58" s="114"/>
      <c r="O58" s="114"/>
      <c r="P58" s="114"/>
      <c r="Q58" s="120"/>
      <c r="R58" s="114"/>
      <c r="S58" s="114"/>
      <c r="T58" s="114"/>
      <c r="U58" s="114"/>
      <c r="V58" s="120"/>
      <c r="W58" s="114"/>
      <c r="X58" s="114"/>
      <c r="Y58" s="114"/>
      <c r="Z58" s="114"/>
      <c r="AA58" s="120"/>
      <c r="AB58" s="120"/>
      <c r="AC58" s="120"/>
      <c r="AD58" s="120"/>
      <c r="AE58" s="120"/>
      <c r="AF58" s="120"/>
      <c r="AG58" s="120"/>
      <c r="AH58" s="120"/>
      <c r="AI58" s="121"/>
      <c r="AJ58" s="121"/>
      <c r="AK58" s="121"/>
      <c r="AL58" s="121"/>
      <c r="AM58" s="121"/>
      <c r="AN58" s="121"/>
      <c r="AO58" s="121"/>
      <c r="AP58" s="121"/>
      <c r="AQ58" s="826"/>
    </row>
    <row r="59" spans="1:43" ht="12.75" customHeight="1">
      <c r="A59" s="545" t="s">
        <v>176</v>
      </c>
      <c r="B59" s="118">
        <v>36</v>
      </c>
      <c r="C59" s="118">
        <v>44</v>
      </c>
      <c r="D59" s="112">
        <v>86</v>
      </c>
      <c r="E59" s="118">
        <v>64</v>
      </c>
      <c r="F59" s="118">
        <v>214</v>
      </c>
      <c r="G59" s="112">
        <v>338</v>
      </c>
      <c r="H59" s="118">
        <v>366</v>
      </c>
      <c r="I59" s="118">
        <v>398</v>
      </c>
      <c r="J59" s="118">
        <v>312</v>
      </c>
      <c r="K59" s="118">
        <v>476</v>
      </c>
      <c r="L59" s="112">
        <v>287</v>
      </c>
      <c r="M59" s="118">
        <v>49</v>
      </c>
      <c r="N59" s="118">
        <v>245</v>
      </c>
      <c r="O59" s="118">
        <v>249</v>
      </c>
      <c r="P59" s="118">
        <v>287</v>
      </c>
      <c r="Q59" s="112">
        <v>501</v>
      </c>
      <c r="R59" s="118">
        <v>455</v>
      </c>
      <c r="S59" s="118">
        <v>412</v>
      </c>
      <c r="T59" s="118">
        <v>352</v>
      </c>
      <c r="U59" s="118">
        <v>262</v>
      </c>
      <c r="V59" s="112">
        <v>221</v>
      </c>
      <c r="W59" s="118">
        <v>324</v>
      </c>
      <c r="X59" s="118">
        <v>250</v>
      </c>
      <c r="Y59" s="118">
        <v>266</v>
      </c>
      <c r="Z59" s="118">
        <v>298</v>
      </c>
      <c r="AA59" s="112">
        <v>285</v>
      </c>
      <c r="AB59" s="112">
        <v>322</v>
      </c>
      <c r="AC59" s="112">
        <v>296</v>
      </c>
      <c r="AD59" s="112">
        <v>308</v>
      </c>
      <c r="AE59" s="112">
        <v>393</v>
      </c>
      <c r="AF59" s="112">
        <v>508</v>
      </c>
      <c r="AG59" s="112">
        <v>586</v>
      </c>
      <c r="AH59" s="112">
        <v>478</v>
      </c>
      <c r="AI59" s="113">
        <v>464</v>
      </c>
      <c r="AJ59" s="113">
        <v>469</v>
      </c>
      <c r="AK59" s="118">
        <v>389</v>
      </c>
      <c r="AL59" s="117">
        <v>369</v>
      </c>
      <c r="AM59" s="117">
        <v>410</v>
      </c>
      <c r="AN59" s="117">
        <v>461</v>
      </c>
      <c r="AO59" s="117">
        <v>474</v>
      </c>
      <c r="AP59" s="117">
        <v>581</v>
      </c>
      <c r="AQ59" s="537">
        <v>596</v>
      </c>
    </row>
    <row r="60" spans="1:43" ht="12.75" customHeight="1">
      <c r="A60" s="545" t="s">
        <v>432</v>
      </c>
      <c r="B60" s="118">
        <v>81</v>
      </c>
      <c r="C60" s="118">
        <v>47</v>
      </c>
      <c r="D60" s="112">
        <v>184</v>
      </c>
      <c r="E60" s="118">
        <v>116</v>
      </c>
      <c r="F60" s="118">
        <v>435</v>
      </c>
      <c r="G60" s="112">
        <v>504</v>
      </c>
      <c r="H60" s="118">
        <v>710</v>
      </c>
      <c r="I60" s="118">
        <v>941</v>
      </c>
      <c r="J60" s="118">
        <v>901</v>
      </c>
      <c r="K60" s="112">
        <v>1081</v>
      </c>
      <c r="L60" s="112">
        <v>906</v>
      </c>
      <c r="M60" s="118">
        <v>779</v>
      </c>
      <c r="N60" s="112">
        <v>1394</v>
      </c>
      <c r="O60" s="112">
        <v>1381</v>
      </c>
      <c r="P60" s="112">
        <v>1238</v>
      </c>
      <c r="Q60" s="112">
        <v>2167</v>
      </c>
      <c r="R60" s="112">
        <v>1567</v>
      </c>
      <c r="S60" s="112">
        <v>1548</v>
      </c>
      <c r="T60" s="112">
        <v>1276</v>
      </c>
      <c r="U60" s="112">
        <v>1552</v>
      </c>
      <c r="V60" s="112">
        <v>2075</v>
      </c>
      <c r="W60" s="112">
        <v>2354</v>
      </c>
      <c r="X60" s="112">
        <v>2073</v>
      </c>
      <c r="Y60" s="112">
        <v>2288</v>
      </c>
      <c r="Z60" s="112">
        <v>2260</v>
      </c>
      <c r="AA60" s="112">
        <v>2271</v>
      </c>
      <c r="AB60" s="112">
        <v>2583</v>
      </c>
      <c r="AC60" s="112">
        <v>2786</v>
      </c>
      <c r="AD60" s="112">
        <v>2677</v>
      </c>
      <c r="AE60" s="112">
        <v>3052</v>
      </c>
      <c r="AF60" s="112">
        <v>3736</v>
      </c>
      <c r="AG60" s="112">
        <v>4336</v>
      </c>
      <c r="AH60" s="112">
        <v>4326</v>
      </c>
      <c r="AI60" s="113">
        <v>4374</v>
      </c>
      <c r="AJ60" s="113">
        <v>3740</v>
      </c>
      <c r="AK60" s="118">
        <v>3252</v>
      </c>
      <c r="AL60" s="117">
        <v>2982</v>
      </c>
      <c r="AM60" s="117">
        <v>3368</v>
      </c>
      <c r="AN60" s="117">
        <v>3948</v>
      </c>
      <c r="AO60" s="117">
        <v>3194</v>
      </c>
      <c r="AP60" s="117">
        <v>4874</v>
      </c>
      <c r="AQ60" s="537">
        <v>4075</v>
      </c>
    </row>
    <row r="61" spans="1:43" ht="16.5" customHeight="1">
      <c r="A61" s="547" t="s">
        <v>195</v>
      </c>
      <c r="B61" s="114"/>
      <c r="C61" s="114"/>
      <c r="D61" s="115"/>
      <c r="E61" s="115"/>
      <c r="F61" s="114"/>
      <c r="G61" s="115"/>
      <c r="H61" s="114"/>
      <c r="I61" s="114"/>
      <c r="J61" s="114"/>
      <c r="K61" s="114"/>
      <c r="L61" s="120"/>
      <c r="M61" s="114"/>
      <c r="N61" s="114"/>
      <c r="O61" s="114"/>
      <c r="P61" s="114"/>
      <c r="Q61" s="120"/>
      <c r="R61" s="114"/>
      <c r="S61" s="114"/>
      <c r="T61" s="114"/>
      <c r="U61" s="114"/>
      <c r="V61" s="120"/>
      <c r="W61" s="114"/>
      <c r="X61" s="114"/>
      <c r="Y61" s="114"/>
      <c r="Z61" s="114"/>
      <c r="AA61" s="120"/>
      <c r="AB61" s="120"/>
      <c r="AC61" s="120"/>
      <c r="AD61" s="120"/>
      <c r="AE61" s="120"/>
      <c r="AF61" s="120"/>
      <c r="AG61" s="120"/>
      <c r="AH61" s="120"/>
      <c r="AI61" s="121"/>
      <c r="AJ61" s="121"/>
      <c r="AK61" s="121"/>
      <c r="AL61" s="121"/>
      <c r="AM61" s="121"/>
      <c r="AN61" s="121"/>
      <c r="AO61" s="121"/>
      <c r="AP61" s="121"/>
      <c r="AQ61" s="826"/>
    </row>
    <row r="62" spans="1:43" ht="12.75" customHeight="1">
      <c r="A62" s="545" t="s">
        <v>176</v>
      </c>
      <c r="B62" s="118">
        <v>0</v>
      </c>
      <c r="C62" s="118">
        <v>9</v>
      </c>
      <c r="D62" s="112">
        <v>9</v>
      </c>
      <c r="E62" s="118">
        <v>17</v>
      </c>
      <c r="F62" s="118">
        <v>41</v>
      </c>
      <c r="G62" s="112">
        <v>47</v>
      </c>
      <c r="H62" s="118">
        <v>41</v>
      </c>
      <c r="I62" s="118">
        <v>36</v>
      </c>
      <c r="J62" s="118">
        <v>30</v>
      </c>
      <c r="K62" s="118">
        <v>29</v>
      </c>
      <c r="L62" s="112">
        <v>22</v>
      </c>
      <c r="M62" s="118">
        <v>25</v>
      </c>
      <c r="N62" s="118">
        <v>24</v>
      </c>
      <c r="O62" s="118">
        <v>39</v>
      </c>
      <c r="P62" s="118">
        <v>67</v>
      </c>
      <c r="Q62" s="112">
        <v>91</v>
      </c>
      <c r="R62" s="118">
        <v>67</v>
      </c>
      <c r="S62" s="118">
        <v>62</v>
      </c>
      <c r="T62" s="118">
        <v>32</v>
      </c>
      <c r="U62" s="118">
        <v>29</v>
      </c>
      <c r="V62" s="112">
        <v>28</v>
      </c>
      <c r="W62" s="118">
        <v>16</v>
      </c>
      <c r="X62" s="118">
        <v>12</v>
      </c>
      <c r="Y62" s="118">
        <v>1</v>
      </c>
      <c r="Z62" s="118">
        <v>5</v>
      </c>
      <c r="AA62" s="112">
        <v>5</v>
      </c>
      <c r="AB62" s="112">
        <v>1</v>
      </c>
      <c r="AC62" s="118">
        <v>0</v>
      </c>
      <c r="AD62" s="118">
        <v>0</v>
      </c>
      <c r="AE62" s="112">
        <v>1</v>
      </c>
      <c r="AF62" s="118">
        <v>0</v>
      </c>
      <c r="AG62" s="112">
        <v>2</v>
      </c>
      <c r="AH62" s="118">
        <v>0</v>
      </c>
      <c r="AI62" s="118">
        <v>0</v>
      </c>
      <c r="AJ62" s="118">
        <v>0</v>
      </c>
      <c r="AK62" s="118">
        <v>1</v>
      </c>
      <c r="AL62" s="117">
        <v>0</v>
      </c>
      <c r="AM62" s="117">
        <v>0</v>
      </c>
      <c r="AN62" s="113">
        <v>4</v>
      </c>
      <c r="AO62" s="113">
        <v>2</v>
      </c>
      <c r="AP62" s="117">
        <v>0</v>
      </c>
      <c r="AQ62" s="537">
        <v>0</v>
      </c>
    </row>
    <row r="63" spans="1:43" ht="12.75" customHeight="1">
      <c r="A63" s="545" t="s">
        <v>432</v>
      </c>
      <c r="B63" s="118">
        <v>0</v>
      </c>
      <c r="C63" s="118">
        <v>24</v>
      </c>
      <c r="D63" s="112">
        <v>14</v>
      </c>
      <c r="E63" s="118">
        <v>24</v>
      </c>
      <c r="F63" s="118">
        <v>104</v>
      </c>
      <c r="G63" s="112">
        <v>125</v>
      </c>
      <c r="H63" s="118">
        <v>135</v>
      </c>
      <c r="I63" s="118">
        <v>118</v>
      </c>
      <c r="J63" s="118">
        <v>98</v>
      </c>
      <c r="K63" s="118">
        <v>105</v>
      </c>
      <c r="L63" s="112">
        <v>79</v>
      </c>
      <c r="M63" s="118">
        <v>94</v>
      </c>
      <c r="N63" s="118">
        <v>73</v>
      </c>
      <c r="O63" s="118">
        <v>213</v>
      </c>
      <c r="P63" s="118">
        <v>501</v>
      </c>
      <c r="Q63" s="112">
        <v>572</v>
      </c>
      <c r="R63" s="118">
        <v>285</v>
      </c>
      <c r="S63" s="118">
        <v>275</v>
      </c>
      <c r="T63" s="118">
        <v>138</v>
      </c>
      <c r="U63" s="118">
        <v>152</v>
      </c>
      <c r="V63" s="112">
        <v>185</v>
      </c>
      <c r="W63" s="118">
        <v>84</v>
      </c>
      <c r="X63" s="118">
        <v>76</v>
      </c>
      <c r="Y63" s="118">
        <v>14</v>
      </c>
      <c r="Z63" s="118">
        <v>26</v>
      </c>
      <c r="AA63" s="112">
        <v>55</v>
      </c>
      <c r="AB63" s="112">
        <v>12</v>
      </c>
      <c r="AC63" s="118">
        <v>0</v>
      </c>
      <c r="AD63" s="118">
        <v>0</v>
      </c>
      <c r="AE63" s="112">
        <v>9</v>
      </c>
      <c r="AF63" s="118">
        <v>0</v>
      </c>
      <c r="AG63" s="112">
        <v>6</v>
      </c>
      <c r="AH63" s="118">
        <v>0</v>
      </c>
      <c r="AI63" s="118">
        <v>0</v>
      </c>
      <c r="AJ63" s="118">
        <v>0</v>
      </c>
      <c r="AK63" s="118">
        <v>1</v>
      </c>
      <c r="AL63" s="117">
        <v>0</v>
      </c>
      <c r="AM63" s="117">
        <v>0</v>
      </c>
      <c r="AN63" s="113">
        <v>4</v>
      </c>
      <c r="AO63" s="113">
        <v>2</v>
      </c>
      <c r="AP63" s="117">
        <v>0</v>
      </c>
      <c r="AQ63" s="537">
        <v>0</v>
      </c>
    </row>
    <row r="64" spans="1:43" ht="16.5" customHeight="1">
      <c r="A64" s="547" t="s">
        <v>196</v>
      </c>
      <c r="B64" s="114"/>
      <c r="C64" s="114"/>
      <c r="D64" s="115"/>
      <c r="E64" s="115"/>
      <c r="F64" s="114"/>
      <c r="G64" s="115"/>
      <c r="H64" s="114"/>
      <c r="I64" s="114"/>
      <c r="J64" s="114"/>
      <c r="K64" s="114"/>
      <c r="L64" s="120"/>
      <c r="M64" s="114"/>
      <c r="N64" s="114"/>
      <c r="O64" s="114"/>
      <c r="P64" s="114"/>
      <c r="Q64" s="120"/>
      <c r="R64" s="114"/>
      <c r="S64" s="114"/>
      <c r="T64" s="114"/>
      <c r="U64" s="114"/>
      <c r="V64" s="120"/>
      <c r="W64" s="114"/>
      <c r="X64" s="114"/>
      <c r="Y64" s="114"/>
      <c r="Z64" s="114"/>
      <c r="AA64" s="120"/>
      <c r="AB64" s="120"/>
      <c r="AC64" s="120"/>
      <c r="AD64" s="120"/>
      <c r="AE64" s="120"/>
      <c r="AF64" s="120"/>
      <c r="AG64" s="120"/>
      <c r="AH64" s="120"/>
      <c r="AI64" s="121"/>
      <c r="AJ64" s="121"/>
      <c r="AK64" s="121"/>
      <c r="AL64" s="121"/>
      <c r="AM64" s="121"/>
      <c r="AN64" s="121"/>
      <c r="AO64" s="121"/>
      <c r="AP64" s="121"/>
      <c r="AQ64" s="826"/>
    </row>
    <row r="65" spans="1:43" ht="12.75" customHeight="1">
      <c r="A65" s="545" t="s">
        <v>176</v>
      </c>
      <c r="B65" s="118">
        <v>24</v>
      </c>
      <c r="C65" s="118">
        <v>51</v>
      </c>
      <c r="D65" s="112">
        <v>62</v>
      </c>
      <c r="E65" s="118">
        <v>19</v>
      </c>
      <c r="F65" s="118">
        <v>23</v>
      </c>
      <c r="G65" s="112">
        <v>44</v>
      </c>
      <c r="H65" s="118">
        <v>45</v>
      </c>
      <c r="I65" s="118">
        <v>105</v>
      </c>
      <c r="J65" s="118">
        <v>55</v>
      </c>
      <c r="K65" s="118">
        <v>42</v>
      </c>
      <c r="L65" s="112">
        <v>36</v>
      </c>
      <c r="M65" s="118">
        <v>49</v>
      </c>
      <c r="N65" s="118">
        <v>46</v>
      </c>
      <c r="O65" s="118">
        <v>75</v>
      </c>
      <c r="P65" s="118">
        <v>103</v>
      </c>
      <c r="Q65" s="112">
        <v>330</v>
      </c>
      <c r="R65" s="118">
        <v>35</v>
      </c>
      <c r="S65" s="118">
        <v>27</v>
      </c>
      <c r="T65" s="118">
        <v>28</v>
      </c>
      <c r="U65" s="118">
        <v>9</v>
      </c>
      <c r="V65" s="112">
        <v>21</v>
      </c>
      <c r="W65" s="118">
        <v>5</v>
      </c>
      <c r="X65" s="118">
        <v>4</v>
      </c>
      <c r="Y65" s="118">
        <v>10</v>
      </c>
      <c r="Z65" s="118">
        <v>9</v>
      </c>
      <c r="AA65" s="112">
        <v>16</v>
      </c>
      <c r="AB65" s="112">
        <v>14</v>
      </c>
      <c r="AC65" s="112">
        <v>15</v>
      </c>
      <c r="AD65" s="112">
        <v>14</v>
      </c>
      <c r="AE65" s="112">
        <v>3</v>
      </c>
      <c r="AF65" s="112">
        <v>4</v>
      </c>
      <c r="AG65" s="112">
        <v>4</v>
      </c>
      <c r="AH65" s="112">
        <v>1</v>
      </c>
      <c r="AI65" s="118">
        <v>0</v>
      </c>
      <c r="AJ65" s="113">
        <v>1</v>
      </c>
      <c r="AK65" s="118">
        <v>0</v>
      </c>
      <c r="AL65" s="117">
        <v>0</v>
      </c>
      <c r="AM65" s="117">
        <v>0</v>
      </c>
      <c r="AN65" s="117">
        <v>0</v>
      </c>
      <c r="AO65" s="117">
        <v>0</v>
      </c>
      <c r="AP65" s="117">
        <v>0</v>
      </c>
      <c r="AQ65" s="537">
        <v>0</v>
      </c>
    </row>
    <row r="66" spans="1:43" ht="12.75" customHeight="1">
      <c r="A66" s="545" t="s">
        <v>432</v>
      </c>
      <c r="B66" s="118">
        <v>7</v>
      </c>
      <c r="C66" s="118">
        <v>25</v>
      </c>
      <c r="D66" s="112">
        <v>37</v>
      </c>
      <c r="E66" s="118">
        <v>31</v>
      </c>
      <c r="F66" s="118">
        <v>84</v>
      </c>
      <c r="G66" s="112">
        <v>177</v>
      </c>
      <c r="H66" s="118">
        <v>287</v>
      </c>
      <c r="I66" s="118">
        <v>234</v>
      </c>
      <c r="J66" s="118">
        <v>227</v>
      </c>
      <c r="K66" s="118">
        <v>253</v>
      </c>
      <c r="L66" s="112">
        <v>554</v>
      </c>
      <c r="M66" s="118">
        <v>779</v>
      </c>
      <c r="N66" s="118">
        <v>788</v>
      </c>
      <c r="O66" s="118">
        <v>1231</v>
      </c>
      <c r="P66" s="118">
        <v>1466</v>
      </c>
      <c r="Q66" s="112">
        <v>865</v>
      </c>
      <c r="R66" s="118">
        <v>75</v>
      </c>
      <c r="S66" s="118">
        <v>29</v>
      </c>
      <c r="T66" s="118">
        <v>59</v>
      </c>
      <c r="U66" s="118">
        <v>30</v>
      </c>
      <c r="V66" s="112">
        <v>60</v>
      </c>
      <c r="W66" s="118">
        <v>12</v>
      </c>
      <c r="X66" s="118">
        <v>7</v>
      </c>
      <c r="Y66" s="118">
        <v>28</v>
      </c>
      <c r="Z66" s="118">
        <v>16</v>
      </c>
      <c r="AA66" s="112">
        <v>48</v>
      </c>
      <c r="AB66" s="112">
        <v>57</v>
      </c>
      <c r="AC66" s="112">
        <v>78</v>
      </c>
      <c r="AD66" s="112">
        <v>37</v>
      </c>
      <c r="AE66" s="112">
        <v>18</v>
      </c>
      <c r="AF66" s="112">
        <v>9</v>
      </c>
      <c r="AG66" s="112">
        <v>20</v>
      </c>
      <c r="AH66" s="112">
        <v>3</v>
      </c>
      <c r="AI66" s="118">
        <v>0</v>
      </c>
      <c r="AJ66" s="113">
        <v>12</v>
      </c>
      <c r="AK66" s="118">
        <v>0</v>
      </c>
      <c r="AL66" s="117">
        <v>0</v>
      </c>
      <c r="AM66" s="117">
        <v>0</v>
      </c>
      <c r="AN66" s="117">
        <v>0</v>
      </c>
      <c r="AO66" s="117">
        <v>0</v>
      </c>
      <c r="AP66" s="117">
        <v>0</v>
      </c>
      <c r="AQ66" s="537">
        <v>0</v>
      </c>
    </row>
    <row r="67" spans="1:43" ht="16.5" customHeight="1">
      <c r="A67" s="547" t="s">
        <v>197</v>
      </c>
      <c r="B67" s="114"/>
      <c r="C67" s="114"/>
      <c r="D67" s="115"/>
      <c r="E67" s="115"/>
      <c r="F67" s="114"/>
      <c r="G67" s="115"/>
      <c r="H67" s="114"/>
      <c r="I67" s="114"/>
      <c r="J67" s="114"/>
      <c r="K67" s="114"/>
      <c r="L67" s="120"/>
      <c r="M67" s="114"/>
      <c r="N67" s="114"/>
      <c r="O67" s="114"/>
      <c r="P67" s="114"/>
      <c r="Q67" s="120"/>
      <c r="R67" s="114"/>
      <c r="S67" s="114"/>
      <c r="T67" s="114"/>
      <c r="U67" s="114"/>
      <c r="V67" s="120"/>
      <c r="W67" s="114"/>
      <c r="X67" s="114"/>
      <c r="Y67" s="114"/>
      <c r="Z67" s="114"/>
      <c r="AA67" s="120"/>
      <c r="AB67" s="120"/>
      <c r="AC67" s="120"/>
      <c r="AD67" s="120"/>
      <c r="AE67" s="120"/>
      <c r="AF67" s="120"/>
      <c r="AG67" s="120"/>
      <c r="AH67" s="120"/>
      <c r="AI67" s="121"/>
      <c r="AJ67" s="121"/>
      <c r="AK67" s="121"/>
      <c r="AL67" s="121"/>
      <c r="AM67" s="121"/>
      <c r="AN67" s="121"/>
      <c r="AO67" s="121"/>
      <c r="AP67" s="121"/>
      <c r="AQ67" s="826"/>
    </row>
    <row r="68" spans="1:43" ht="12.75" customHeight="1">
      <c r="A68" s="545" t="s">
        <v>176</v>
      </c>
      <c r="B68" s="118">
        <v>67</v>
      </c>
      <c r="C68" s="118">
        <v>66</v>
      </c>
      <c r="D68" s="112">
        <v>82</v>
      </c>
      <c r="E68" s="118">
        <v>24</v>
      </c>
      <c r="F68" s="118">
        <v>38</v>
      </c>
      <c r="G68" s="112">
        <v>33</v>
      </c>
      <c r="H68" s="118">
        <v>17</v>
      </c>
      <c r="I68" s="118">
        <v>22</v>
      </c>
      <c r="J68" s="118">
        <v>24</v>
      </c>
      <c r="K68" s="118">
        <v>46</v>
      </c>
      <c r="L68" s="112">
        <v>20</v>
      </c>
      <c r="M68" s="118">
        <v>23</v>
      </c>
      <c r="N68" s="118">
        <v>26</v>
      </c>
      <c r="O68" s="118">
        <v>25</v>
      </c>
      <c r="P68" s="118">
        <v>33</v>
      </c>
      <c r="Q68" s="112">
        <v>46</v>
      </c>
      <c r="R68" s="118">
        <v>30</v>
      </c>
      <c r="S68" s="118">
        <v>42</v>
      </c>
      <c r="T68" s="118">
        <v>34</v>
      </c>
      <c r="U68" s="118">
        <v>44</v>
      </c>
      <c r="V68" s="112">
        <v>39</v>
      </c>
      <c r="W68" s="118">
        <v>36</v>
      </c>
      <c r="X68" s="118">
        <v>38</v>
      </c>
      <c r="Y68" s="118">
        <v>49</v>
      </c>
      <c r="Z68" s="118">
        <v>45</v>
      </c>
      <c r="AA68" s="112">
        <v>42</v>
      </c>
      <c r="AB68" s="112">
        <v>21</v>
      </c>
      <c r="AC68" s="112">
        <v>13</v>
      </c>
      <c r="AD68" s="112">
        <v>6</v>
      </c>
      <c r="AE68" s="112">
        <v>4</v>
      </c>
      <c r="AF68" s="112">
        <v>3</v>
      </c>
      <c r="AG68" s="118">
        <v>0</v>
      </c>
      <c r="AH68" s="118">
        <v>0</v>
      </c>
      <c r="AI68" s="118">
        <v>0</v>
      </c>
      <c r="AJ68" s="113">
        <v>5</v>
      </c>
      <c r="AK68" s="118">
        <v>1</v>
      </c>
      <c r="AL68" s="117">
        <v>0</v>
      </c>
      <c r="AM68" s="117">
        <v>0</v>
      </c>
      <c r="AN68" s="117">
        <v>0</v>
      </c>
      <c r="AO68" s="117">
        <v>0</v>
      </c>
      <c r="AP68" s="117">
        <v>0</v>
      </c>
      <c r="AQ68" s="535">
        <v>1</v>
      </c>
    </row>
    <row r="69" spans="1:43" ht="12.75" customHeight="1">
      <c r="A69" s="545" t="s">
        <v>432</v>
      </c>
      <c r="B69" s="118">
        <v>109</v>
      </c>
      <c r="C69" s="118">
        <v>116</v>
      </c>
      <c r="D69" s="112">
        <v>153</v>
      </c>
      <c r="E69" s="118">
        <v>33</v>
      </c>
      <c r="F69" s="118">
        <v>173</v>
      </c>
      <c r="G69" s="112">
        <v>82</v>
      </c>
      <c r="H69" s="118">
        <v>47</v>
      </c>
      <c r="I69" s="118">
        <v>86</v>
      </c>
      <c r="J69" s="118">
        <v>83</v>
      </c>
      <c r="K69" s="118">
        <v>473</v>
      </c>
      <c r="L69" s="112">
        <v>101</v>
      </c>
      <c r="M69" s="118">
        <v>122</v>
      </c>
      <c r="N69" s="118">
        <v>81</v>
      </c>
      <c r="O69" s="118">
        <v>78</v>
      </c>
      <c r="P69" s="118">
        <v>107</v>
      </c>
      <c r="Q69" s="112">
        <v>163</v>
      </c>
      <c r="R69" s="118">
        <v>146</v>
      </c>
      <c r="S69" s="118">
        <v>197</v>
      </c>
      <c r="T69" s="118">
        <v>115</v>
      </c>
      <c r="U69" s="118">
        <v>182</v>
      </c>
      <c r="V69" s="112">
        <v>234</v>
      </c>
      <c r="W69" s="118">
        <v>195</v>
      </c>
      <c r="X69" s="118">
        <v>252</v>
      </c>
      <c r="Y69" s="118">
        <v>342</v>
      </c>
      <c r="Z69" s="118">
        <v>367</v>
      </c>
      <c r="AA69" s="112">
        <v>235</v>
      </c>
      <c r="AB69" s="112">
        <v>184</v>
      </c>
      <c r="AC69" s="112">
        <v>88</v>
      </c>
      <c r="AD69" s="112">
        <v>25</v>
      </c>
      <c r="AE69" s="112">
        <v>27</v>
      </c>
      <c r="AF69" s="112">
        <v>48</v>
      </c>
      <c r="AG69" s="118">
        <v>0</v>
      </c>
      <c r="AH69" s="118">
        <v>0</v>
      </c>
      <c r="AI69" s="118">
        <v>0</v>
      </c>
      <c r="AJ69" s="113">
        <v>7</v>
      </c>
      <c r="AK69" s="118">
        <v>1</v>
      </c>
      <c r="AL69" s="117">
        <v>0</v>
      </c>
      <c r="AM69" s="117">
        <v>0</v>
      </c>
      <c r="AN69" s="117">
        <v>0</v>
      </c>
      <c r="AO69" s="117">
        <v>0</v>
      </c>
      <c r="AP69" s="117">
        <v>0</v>
      </c>
      <c r="AQ69" s="535">
        <v>7</v>
      </c>
    </row>
    <row r="70" spans="1:43" ht="16.5" customHeight="1">
      <c r="A70" s="547" t="s">
        <v>198</v>
      </c>
      <c r="B70" s="114"/>
      <c r="C70" s="114"/>
      <c r="D70" s="115"/>
      <c r="E70" s="115"/>
      <c r="F70" s="114"/>
      <c r="G70" s="115"/>
      <c r="H70" s="114"/>
      <c r="I70" s="114"/>
      <c r="J70" s="114"/>
      <c r="K70" s="114"/>
      <c r="L70" s="120"/>
      <c r="M70" s="114"/>
      <c r="N70" s="114"/>
      <c r="O70" s="114"/>
      <c r="P70" s="114"/>
      <c r="Q70" s="120"/>
      <c r="R70" s="114"/>
      <c r="S70" s="114"/>
      <c r="T70" s="114"/>
      <c r="U70" s="114"/>
      <c r="V70" s="120"/>
      <c r="W70" s="114"/>
      <c r="X70" s="114"/>
      <c r="Y70" s="114"/>
      <c r="Z70" s="114"/>
      <c r="AA70" s="120"/>
      <c r="AB70" s="120"/>
      <c r="AC70" s="120"/>
      <c r="AD70" s="120"/>
      <c r="AE70" s="120"/>
      <c r="AF70" s="120"/>
      <c r="AG70" s="120"/>
      <c r="AH70" s="120"/>
      <c r="AI70" s="121"/>
      <c r="AJ70" s="121"/>
      <c r="AK70" s="121"/>
      <c r="AL70" s="121"/>
      <c r="AM70" s="121"/>
      <c r="AN70" s="121"/>
      <c r="AO70" s="121"/>
      <c r="AP70" s="121"/>
      <c r="AQ70" s="826"/>
    </row>
    <row r="71" spans="1:43" ht="12.75" customHeight="1">
      <c r="A71" s="545" t="s">
        <v>176</v>
      </c>
      <c r="B71" s="118">
        <v>0</v>
      </c>
      <c r="C71" s="118">
        <v>53</v>
      </c>
      <c r="D71" s="112">
        <v>5</v>
      </c>
      <c r="E71" s="118">
        <v>103</v>
      </c>
      <c r="F71" s="118">
        <v>481</v>
      </c>
      <c r="G71" s="112">
        <v>466</v>
      </c>
      <c r="H71" s="118">
        <v>460</v>
      </c>
      <c r="I71" s="118">
        <v>325</v>
      </c>
      <c r="J71" s="118">
        <v>281</v>
      </c>
      <c r="K71" s="118">
        <v>269</v>
      </c>
      <c r="L71" s="112">
        <v>158</v>
      </c>
      <c r="M71" s="118">
        <v>146</v>
      </c>
      <c r="N71" s="118">
        <v>228</v>
      </c>
      <c r="O71" s="118">
        <v>232</v>
      </c>
      <c r="P71" s="118">
        <v>396</v>
      </c>
      <c r="Q71" s="112">
        <v>436</v>
      </c>
      <c r="R71" s="118">
        <v>383</v>
      </c>
      <c r="S71" s="118">
        <v>355</v>
      </c>
      <c r="T71" s="118">
        <v>422</v>
      </c>
      <c r="U71" s="118">
        <v>341</v>
      </c>
      <c r="V71" s="112">
        <v>290</v>
      </c>
      <c r="W71" s="118">
        <v>304</v>
      </c>
      <c r="X71" s="118">
        <v>348</v>
      </c>
      <c r="Y71" s="118">
        <v>344</v>
      </c>
      <c r="Z71" s="118">
        <v>415</v>
      </c>
      <c r="AA71" s="112">
        <v>500</v>
      </c>
      <c r="AB71" s="112">
        <v>580</v>
      </c>
      <c r="AC71" s="112">
        <v>521</v>
      </c>
      <c r="AD71" s="112">
        <v>378</v>
      </c>
      <c r="AE71" s="112">
        <v>355</v>
      </c>
      <c r="AF71" s="112">
        <v>267</v>
      </c>
      <c r="AG71" s="112">
        <v>186</v>
      </c>
      <c r="AH71" s="112">
        <v>138</v>
      </c>
      <c r="AI71" s="113">
        <v>76</v>
      </c>
      <c r="AJ71" s="113">
        <v>64</v>
      </c>
      <c r="AK71" s="118">
        <v>39</v>
      </c>
      <c r="AL71" s="265">
        <v>12</v>
      </c>
      <c r="AM71" s="265">
        <v>1</v>
      </c>
      <c r="AN71" s="265">
        <v>1</v>
      </c>
      <c r="AO71" s="265">
        <v>0</v>
      </c>
      <c r="AP71" s="265">
        <v>1</v>
      </c>
      <c r="AQ71" s="539">
        <v>0</v>
      </c>
    </row>
    <row r="72" spans="1:43" ht="12.75" customHeight="1">
      <c r="A72" s="545" t="s">
        <v>432</v>
      </c>
      <c r="B72" s="118">
        <v>0</v>
      </c>
      <c r="C72" s="118">
        <v>5</v>
      </c>
      <c r="D72" s="112">
        <v>1</v>
      </c>
      <c r="E72" s="118">
        <v>21</v>
      </c>
      <c r="F72" s="118">
        <v>117</v>
      </c>
      <c r="G72" s="112">
        <v>130</v>
      </c>
      <c r="H72" s="118">
        <v>141</v>
      </c>
      <c r="I72" s="118">
        <v>106</v>
      </c>
      <c r="J72" s="118">
        <v>93</v>
      </c>
      <c r="K72" s="118">
        <v>94</v>
      </c>
      <c r="L72" s="112">
        <v>84</v>
      </c>
      <c r="M72" s="118">
        <v>58</v>
      </c>
      <c r="N72" s="118">
        <v>92</v>
      </c>
      <c r="O72" s="118">
        <v>89</v>
      </c>
      <c r="P72" s="118">
        <v>142</v>
      </c>
      <c r="Q72" s="112">
        <v>167</v>
      </c>
      <c r="R72" s="118">
        <v>131</v>
      </c>
      <c r="S72" s="118">
        <v>136</v>
      </c>
      <c r="T72" s="118">
        <v>207</v>
      </c>
      <c r="U72" s="118">
        <v>250</v>
      </c>
      <c r="V72" s="112">
        <v>314</v>
      </c>
      <c r="W72" s="118">
        <v>351</v>
      </c>
      <c r="X72" s="118">
        <v>981</v>
      </c>
      <c r="Y72" s="118">
        <v>410</v>
      </c>
      <c r="Z72" s="118">
        <v>493</v>
      </c>
      <c r="AA72" s="112">
        <v>637</v>
      </c>
      <c r="AB72" s="112">
        <v>802</v>
      </c>
      <c r="AC72" s="112">
        <v>845</v>
      </c>
      <c r="AD72" s="112">
        <v>699</v>
      </c>
      <c r="AE72" s="112">
        <v>730</v>
      </c>
      <c r="AF72" s="112">
        <v>500</v>
      </c>
      <c r="AG72" s="112">
        <v>324</v>
      </c>
      <c r="AH72" s="112">
        <v>252</v>
      </c>
      <c r="AI72" s="113">
        <v>172</v>
      </c>
      <c r="AJ72" s="113">
        <v>159</v>
      </c>
      <c r="AK72" s="118">
        <v>102</v>
      </c>
      <c r="AL72" s="265">
        <v>39</v>
      </c>
      <c r="AM72" s="265">
        <v>1</v>
      </c>
      <c r="AN72" s="265">
        <v>1</v>
      </c>
      <c r="AO72" s="265">
        <v>0</v>
      </c>
      <c r="AP72" s="265">
        <v>6</v>
      </c>
      <c r="AQ72" s="539">
        <v>0</v>
      </c>
    </row>
    <row r="73" spans="1:43" ht="16.5" customHeight="1">
      <c r="A73" s="547" t="s">
        <v>199</v>
      </c>
      <c r="B73" s="114"/>
      <c r="C73" s="114"/>
      <c r="D73" s="115"/>
      <c r="E73" s="115"/>
      <c r="F73" s="114"/>
      <c r="G73" s="115"/>
      <c r="H73" s="114"/>
      <c r="I73" s="114"/>
      <c r="J73" s="114"/>
      <c r="K73" s="114"/>
      <c r="L73" s="120"/>
      <c r="M73" s="114"/>
      <c r="N73" s="114"/>
      <c r="O73" s="114"/>
      <c r="P73" s="114"/>
      <c r="Q73" s="120"/>
      <c r="R73" s="114"/>
      <c r="S73" s="114"/>
      <c r="T73" s="114"/>
      <c r="U73" s="114"/>
      <c r="V73" s="120"/>
      <c r="W73" s="114"/>
      <c r="X73" s="114"/>
      <c r="Y73" s="114"/>
      <c r="Z73" s="114"/>
      <c r="AA73" s="120"/>
      <c r="AB73" s="120"/>
      <c r="AC73" s="120"/>
      <c r="AD73" s="120"/>
      <c r="AE73" s="120"/>
      <c r="AF73" s="120"/>
      <c r="AG73" s="120"/>
      <c r="AH73" s="120"/>
      <c r="AI73" s="121"/>
      <c r="AJ73" s="121"/>
      <c r="AK73" s="121"/>
      <c r="AL73" s="266"/>
      <c r="AM73" s="266"/>
      <c r="AN73" s="266"/>
      <c r="AO73" s="266"/>
      <c r="AP73" s="266"/>
      <c r="AQ73" s="827"/>
    </row>
    <row r="74" spans="1:43" ht="12.75" customHeight="1">
      <c r="A74" s="545" t="s">
        <v>176</v>
      </c>
      <c r="B74" s="118">
        <v>51</v>
      </c>
      <c r="C74" s="118">
        <v>6</v>
      </c>
      <c r="D74" s="112">
        <v>90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3</v>
      </c>
      <c r="L74" s="112">
        <v>6</v>
      </c>
      <c r="M74" s="118">
        <v>4</v>
      </c>
      <c r="N74" s="118">
        <v>2</v>
      </c>
      <c r="O74" s="118">
        <v>1</v>
      </c>
      <c r="P74" s="118">
        <v>1</v>
      </c>
      <c r="Q74" s="112">
        <v>1</v>
      </c>
      <c r="R74" s="118">
        <v>1</v>
      </c>
      <c r="S74" s="118">
        <v>2</v>
      </c>
      <c r="T74" s="118">
        <v>1</v>
      </c>
      <c r="U74" s="118">
        <v>1</v>
      </c>
      <c r="V74" s="118">
        <v>0</v>
      </c>
      <c r="W74" s="118">
        <v>0</v>
      </c>
      <c r="X74" s="118">
        <v>0</v>
      </c>
      <c r="Y74" s="118">
        <v>1</v>
      </c>
      <c r="Z74" s="118">
        <v>0</v>
      </c>
      <c r="AA74" s="112">
        <v>5</v>
      </c>
      <c r="AB74" s="118">
        <v>0</v>
      </c>
      <c r="AC74" s="112">
        <v>1</v>
      </c>
      <c r="AD74" s="112">
        <v>2</v>
      </c>
      <c r="AE74" s="112">
        <v>10</v>
      </c>
      <c r="AF74" s="112">
        <v>12</v>
      </c>
      <c r="AG74" s="112">
        <v>5</v>
      </c>
      <c r="AH74" s="112">
        <v>6</v>
      </c>
      <c r="AI74" s="113">
        <v>5</v>
      </c>
      <c r="AJ74" s="113">
        <v>10</v>
      </c>
      <c r="AK74" s="118">
        <v>3</v>
      </c>
      <c r="AL74" s="265">
        <v>12</v>
      </c>
      <c r="AM74" s="265">
        <v>13</v>
      </c>
      <c r="AN74" s="265">
        <v>14</v>
      </c>
      <c r="AO74" s="265">
        <v>8</v>
      </c>
      <c r="AP74" s="265">
        <v>13</v>
      </c>
      <c r="AQ74" s="539">
        <v>19</v>
      </c>
    </row>
    <row r="75" spans="1:43" ht="12.75" customHeight="1">
      <c r="A75" s="545" t="s">
        <v>432</v>
      </c>
      <c r="B75" s="118">
        <v>145</v>
      </c>
      <c r="C75" s="118">
        <v>5</v>
      </c>
      <c r="D75" s="112">
        <v>156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2</v>
      </c>
      <c r="L75" s="112">
        <v>6</v>
      </c>
      <c r="M75" s="118">
        <v>9</v>
      </c>
      <c r="N75" s="118">
        <v>10</v>
      </c>
      <c r="O75" s="118">
        <v>1</v>
      </c>
      <c r="P75" s="118">
        <v>3</v>
      </c>
      <c r="Q75" s="112">
        <v>1</v>
      </c>
      <c r="R75" s="118">
        <v>1</v>
      </c>
      <c r="S75" s="118">
        <v>3</v>
      </c>
      <c r="T75" s="118">
        <v>1</v>
      </c>
      <c r="U75" s="118">
        <v>1</v>
      </c>
      <c r="V75" s="118">
        <v>0</v>
      </c>
      <c r="W75" s="118">
        <v>0</v>
      </c>
      <c r="X75" s="118">
        <v>0</v>
      </c>
      <c r="Y75" s="118">
        <v>1</v>
      </c>
      <c r="Z75" s="118">
        <v>0</v>
      </c>
      <c r="AA75" s="112">
        <v>1</v>
      </c>
      <c r="AB75" s="118">
        <v>0</v>
      </c>
      <c r="AC75" s="118">
        <v>0</v>
      </c>
      <c r="AD75" s="112">
        <v>3</v>
      </c>
      <c r="AE75" s="112">
        <v>8</v>
      </c>
      <c r="AF75" s="112">
        <v>26</v>
      </c>
      <c r="AG75" s="112">
        <v>29</v>
      </c>
      <c r="AH75" s="112">
        <v>8</v>
      </c>
      <c r="AI75" s="113">
        <v>4.5</v>
      </c>
      <c r="AJ75" s="113">
        <v>23</v>
      </c>
      <c r="AK75" s="118">
        <v>9</v>
      </c>
      <c r="AL75" s="265">
        <v>26</v>
      </c>
      <c r="AM75" s="265">
        <v>34</v>
      </c>
      <c r="AN75" s="265">
        <v>41</v>
      </c>
      <c r="AO75" s="265">
        <v>9</v>
      </c>
      <c r="AP75" s="265">
        <v>59</v>
      </c>
      <c r="AQ75" s="539">
        <v>54</v>
      </c>
    </row>
    <row r="76" spans="1:43" ht="16.5" customHeight="1">
      <c r="A76" s="547" t="s">
        <v>200</v>
      </c>
      <c r="B76" s="114"/>
      <c r="C76" s="114"/>
      <c r="D76" s="115"/>
      <c r="E76" s="115"/>
      <c r="F76" s="114"/>
      <c r="G76" s="115"/>
      <c r="H76" s="114"/>
      <c r="I76" s="114"/>
      <c r="J76" s="114"/>
      <c r="K76" s="114"/>
      <c r="L76" s="120"/>
      <c r="M76" s="114"/>
      <c r="N76" s="114"/>
      <c r="O76" s="114"/>
      <c r="P76" s="114"/>
      <c r="Q76" s="120"/>
      <c r="R76" s="114"/>
      <c r="S76" s="114"/>
      <c r="T76" s="114"/>
      <c r="U76" s="114"/>
      <c r="V76" s="120"/>
      <c r="W76" s="114"/>
      <c r="X76" s="114"/>
      <c r="Y76" s="114"/>
      <c r="Z76" s="114"/>
      <c r="AA76" s="120"/>
      <c r="AB76" s="120"/>
      <c r="AC76" s="120"/>
      <c r="AD76" s="120"/>
      <c r="AE76" s="120"/>
      <c r="AF76" s="120"/>
      <c r="AG76" s="120"/>
      <c r="AH76" s="120"/>
      <c r="AI76" s="121"/>
      <c r="AJ76" s="121"/>
      <c r="AK76" s="121"/>
      <c r="AL76" s="266"/>
      <c r="AM76" s="266"/>
      <c r="AN76" s="266"/>
      <c r="AO76" s="266"/>
      <c r="AP76" s="266"/>
      <c r="AQ76" s="827"/>
    </row>
    <row r="77" spans="1:43" ht="12.75" customHeight="1">
      <c r="A77" s="545" t="s">
        <v>176</v>
      </c>
      <c r="B77" s="118">
        <v>6</v>
      </c>
      <c r="C77" s="118">
        <v>84</v>
      </c>
      <c r="D77" s="112">
        <v>102</v>
      </c>
      <c r="E77" s="118">
        <v>117</v>
      </c>
      <c r="F77" s="118">
        <v>173</v>
      </c>
      <c r="G77" s="112">
        <v>183</v>
      </c>
      <c r="H77" s="118">
        <v>202</v>
      </c>
      <c r="I77" s="118">
        <v>270</v>
      </c>
      <c r="J77" s="118">
        <v>257</v>
      </c>
      <c r="K77" s="118">
        <v>244</v>
      </c>
      <c r="L77" s="112">
        <v>207</v>
      </c>
      <c r="M77" s="118">
        <v>223</v>
      </c>
      <c r="N77" s="118">
        <v>277</v>
      </c>
      <c r="O77" s="118">
        <v>228</v>
      </c>
      <c r="P77" s="118">
        <v>241</v>
      </c>
      <c r="Q77" s="112">
        <v>330</v>
      </c>
      <c r="R77" s="118">
        <v>320</v>
      </c>
      <c r="S77" s="118">
        <v>370</v>
      </c>
      <c r="T77" s="118">
        <v>82</v>
      </c>
      <c r="U77" s="118">
        <v>0</v>
      </c>
      <c r="V77" s="118">
        <v>0</v>
      </c>
      <c r="W77" s="118">
        <v>0</v>
      </c>
      <c r="X77" s="118">
        <v>0</v>
      </c>
      <c r="Y77" s="118">
        <v>103</v>
      </c>
      <c r="Z77" s="118">
        <v>64</v>
      </c>
      <c r="AA77" s="112">
        <v>77</v>
      </c>
      <c r="AB77" s="112">
        <v>56</v>
      </c>
      <c r="AC77" s="112">
        <v>53</v>
      </c>
      <c r="AD77" s="112">
        <v>52</v>
      </c>
      <c r="AE77" s="112">
        <v>70</v>
      </c>
      <c r="AF77" s="112">
        <v>108</v>
      </c>
      <c r="AG77" s="112">
        <v>106</v>
      </c>
      <c r="AH77" s="112">
        <v>73</v>
      </c>
      <c r="AI77" s="113">
        <v>61</v>
      </c>
      <c r="AJ77" s="113">
        <v>71</v>
      </c>
      <c r="AK77" s="118">
        <v>63</v>
      </c>
      <c r="AL77" s="265">
        <v>37</v>
      </c>
      <c r="AM77" s="265">
        <v>33</v>
      </c>
      <c r="AN77" s="265">
        <v>61</v>
      </c>
      <c r="AO77" s="265">
        <v>32</v>
      </c>
      <c r="AP77" s="265">
        <v>38</v>
      </c>
      <c r="AQ77" s="539">
        <v>24</v>
      </c>
    </row>
    <row r="78" spans="1:43" ht="12.75" customHeight="1">
      <c r="A78" s="545" t="s">
        <v>432</v>
      </c>
      <c r="B78" s="118">
        <v>6</v>
      </c>
      <c r="C78" s="118">
        <v>134</v>
      </c>
      <c r="D78" s="112">
        <v>182</v>
      </c>
      <c r="E78" s="118">
        <v>235</v>
      </c>
      <c r="F78" s="118">
        <v>350</v>
      </c>
      <c r="G78" s="112">
        <v>403</v>
      </c>
      <c r="H78" s="118">
        <v>483</v>
      </c>
      <c r="I78" s="118">
        <v>657</v>
      </c>
      <c r="J78" s="118">
        <v>740</v>
      </c>
      <c r="K78" s="118">
        <v>694</v>
      </c>
      <c r="L78" s="112">
        <v>562</v>
      </c>
      <c r="M78" s="118">
        <v>713</v>
      </c>
      <c r="N78" s="118">
        <v>636</v>
      </c>
      <c r="O78" s="118">
        <v>663</v>
      </c>
      <c r="P78" s="118">
        <v>749</v>
      </c>
      <c r="Q78" s="112">
        <v>865</v>
      </c>
      <c r="R78" s="118">
        <v>746</v>
      </c>
      <c r="S78" s="118">
        <v>886</v>
      </c>
      <c r="T78" s="118">
        <v>229</v>
      </c>
      <c r="U78" s="118">
        <v>0</v>
      </c>
      <c r="V78" s="118">
        <v>0</v>
      </c>
      <c r="W78" s="118">
        <v>0</v>
      </c>
      <c r="X78" s="118">
        <v>0</v>
      </c>
      <c r="Y78" s="118">
        <v>175</v>
      </c>
      <c r="Z78" s="118">
        <v>114</v>
      </c>
      <c r="AA78" s="112">
        <v>141</v>
      </c>
      <c r="AB78" s="112">
        <v>62</v>
      </c>
      <c r="AC78" s="112">
        <v>87</v>
      </c>
      <c r="AD78" s="112">
        <v>55</v>
      </c>
      <c r="AE78" s="112">
        <v>84</v>
      </c>
      <c r="AF78" s="112">
        <v>131</v>
      </c>
      <c r="AG78" s="112">
        <v>143</v>
      </c>
      <c r="AH78" s="112">
        <v>87</v>
      </c>
      <c r="AI78" s="113">
        <v>104</v>
      </c>
      <c r="AJ78" s="113">
        <v>79</v>
      </c>
      <c r="AK78" s="118">
        <v>67</v>
      </c>
      <c r="AL78" s="265">
        <v>40</v>
      </c>
      <c r="AM78" s="265">
        <v>39</v>
      </c>
      <c r="AN78" s="265">
        <v>77</v>
      </c>
      <c r="AO78" s="265">
        <v>42</v>
      </c>
      <c r="AP78" s="265">
        <v>65</v>
      </c>
      <c r="AQ78" s="539">
        <v>44</v>
      </c>
    </row>
    <row r="79" spans="1:43" ht="16.5" customHeight="1">
      <c r="A79" s="547" t="s">
        <v>201</v>
      </c>
      <c r="B79" s="114"/>
      <c r="C79" s="114"/>
      <c r="D79" s="115"/>
      <c r="E79" s="115"/>
      <c r="F79" s="114"/>
      <c r="G79" s="115"/>
      <c r="H79" s="114"/>
      <c r="I79" s="114"/>
      <c r="J79" s="114"/>
      <c r="K79" s="114"/>
      <c r="L79" s="120"/>
      <c r="M79" s="114"/>
      <c r="N79" s="114"/>
      <c r="O79" s="114"/>
      <c r="P79" s="114"/>
      <c r="Q79" s="120"/>
      <c r="R79" s="114"/>
      <c r="S79" s="114"/>
      <c r="T79" s="114"/>
      <c r="U79" s="114"/>
      <c r="V79" s="120"/>
      <c r="W79" s="114"/>
      <c r="X79" s="114"/>
      <c r="Y79" s="114"/>
      <c r="Z79" s="114"/>
      <c r="AA79" s="120"/>
      <c r="AB79" s="120"/>
      <c r="AC79" s="120"/>
      <c r="AD79" s="120"/>
      <c r="AE79" s="120"/>
      <c r="AF79" s="120"/>
      <c r="AG79" s="120"/>
      <c r="AH79" s="120"/>
      <c r="AI79" s="121"/>
      <c r="AJ79" s="121"/>
      <c r="AK79" s="121"/>
      <c r="AL79" s="121"/>
      <c r="AM79" s="121"/>
      <c r="AN79" s="121"/>
      <c r="AO79" s="121"/>
      <c r="AP79" s="121"/>
      <c r="AQ79" s="826"/>
    </row>
    <row r="80" spans="1:43" ht="12.75" customHeight="1">
      <c r="A80" s="545" t="s">
        <v>176</v>
      </c>
      <c r="B80" s="118">
        <v>108</v>
      </c>
      <c r="C80" s="118">
        <v>95</v>
      </c>
      <c r="D80" s="112">
        <v>37</v>
      </c>
      <c r="E80" s="118">
        <v>28</v>
      </c>
      <c r="F80" s="118">
        <v>54</v>
      </c>
      <c r="G80" s="112">
        <v>49</v>
      </c>
      <c r="H80" s="118">
        <v>58</v>
      </c>
      <c r="I80" s="118">
        <v>66</v>
      </c>
      <c r="J80" s="118">
        <v>64</v>
      </c>
      <c r="K80" s="118">
        <v>80</v>
      </c>
      <c r="L80" s="112">
        <v>63</v>
      </c>
      <c r="M80" s="118">
        <v>85</v>
      </c>
      <c r="N80" s="118">
        <v>92</v>
      </c>
      <c r="O80" s="118">
        <v>82</v>
      </c>
      <c r="P80" s="118">
        <v>105</v>
      </c>
      <c r="Q80" s="112">
        <v>121</v>
      </c>
      <c r="R80" s="118">
        <v>58</v>
      </c>
      <c r="S80" s="118">
        <v>4</v>
      </c>
      <c r="T80" s="118">
        <v>2</v>
      </c>
      <c r="U80" s="118">
        <v>2</v>
      </c>
      <c r="V80" s="118" t="s">
        <v>611</v>
      </c>
      <c r="W80" s="118" t="s">
        <v>611</v>
      </c>
      <c r="X80" s="118" t="s">
        <v>611</v>
      </c>
      <c r="Y80" s="118" t="s">
        <v>611</v>
      </c>
      <c r="Z80" s="118" t="s">
        <v>611</v>
      </c>
      <c r="AA80" s="118" t="s">
        <v>611</v>
      </c>
      <c r="AB80" s="118" t="s">
        <v>611</v>
      </c>
      <c r="AC80" s="118" t="s">
        <v>611</v>
      </c>
      <c r="AD80" s="118" t="s">
        <v>611</v>
      </c>
      <c r="AE80" s="118" t="s">
        <v>611</v>
      </c>
      <c r="AF80" s="118" t="s">
        <v>611</v>
      </c>
      <c r="AG80" s="118" t="s">
        <v>611</v>
      </c>
      <c r="AH80" s="118" t="s">
        <v>611</v>
      </c>
      <c r="AI80" s="118" t="s">
        <v>611</v>
      </c>
      <c r="AJ80" s="118" t="s">
        <v>611</v>
      </c>
      <c r="AK80" s="118" t="s">
        <v>611</v>
      </c>
      <c r="AL80" s="118" t="s">
        <v>611</v>
      </c>
      <c r="AM80" s="118" t="s">
        <v>611</v>
      </c>
      <c r="AN80" s="118" t="s">
        <v>611</v>
      </c>
      <c r="AO80" s="118" t="s">
        <v>611</v>
      </c>
      <c r="AP80" s="118" t="s">
        <v>611</v>
      </c>
      <c r="AQ80" s="815" t="s">
        <v>611</v>
      </c>
    </row>
    <row r="81" spans="1:44" ht="12.75" customHeight="1">
      <c r="A81" s="545" t="s">
        <v>432</v>
      </c>
      <c r="B81" s="118">
        <v>134</v>
      </c>
      <c r="C81" s="118">
        <v>134</v>
      </c>
      <c r="D81" s="112">
        <v>83</v>
      </c>
      <c r="E81" s="118">
        <v>57</v>
      </c>
      <c r="F81" s="118">
        <v>165</v>
      </c>
      <c r="G81" s="112">
        <v>158</v>
      </c>
      <c r="H81" s="118">
        <v>264</v>
      </c>
      <c r="I81" s="118">
        <v>203</v>
      </c>
      <c r="J81" s="118">
        <v>209</v>
      </c>
      <c r="K81" s="118">
        <v>239</v>
      </c>
      <c r="L81" s="112">
        <v>182</v>
      </c>
      <c r="M81" s="118">
        <v>235</v>
      </c>
      <c r="N81" s="118">
        <v>257</v>
      </c>
      <c r="O81" s="118">
        <v>268</v>
      </c>
      <c r="P81" s="118">
        <v>318</v>
      </c>
      <c r="Q81" s="112">
        <v>419</v>
      </c>
      <c r="R81" s="118">
        <v>211</v>
      </c>
      <c r="S81" s="118">
        <v>22</v>
      </c>
      <c r="T81" s="118">
        <v>4</v>
      </c>
      <c r="U81" s="118">
        <v>4</v>
      </c>
      <c r="V81" s="118" t="s">
        <v>611</v>
      </c>
      <c r="W81" s="118" t="s">
        <v>611</v>
      </c>
      <c r="X81" s="118" t="s">
        <v>611</v>
      </c>
      <c r="Y81" s="118" t="s">
        <v>611</v>
      </c>
      <c r="Z81" s="118" t="s">
        <v>611</v>
      </c>
      <c r="AA81" s="118" t="s">
        <v>611</v>
      </c>
      <c r="AB81" s="118" t="s">
        <v>611</v>
      </c>
      <c r="AC81" s="118" t="s">
        <v>611</v>
      </c>
      <c r="AD81" s="118" t="s">
        <v>611</v>
      </c>
      <c r="AE81" s="118" t="s">
        <v>611</v>
      </c>
      <c r="AF81" s="118" t="s">
        <v>611</v>
      </c>
      <c r="AG81" s="118" t="s">
        <v>611</v>
      </c>
      <c r="AH81" s="118" t="s">
        <v>611</v>
      </c>
      <c r="AI81" s="118" t="s">
        <v>611</v>
      </c>
      <c r="AJ81" s="118" t="s">
        <v>611</v>
      </c>
      <c r="AK81" s="118" t="s">
        <v>611</v>
      </c>
      <c r="AL81" s="118" t="s">
        <v>611</v>
      </c>
      <c r="AM81" s="118" t="s">
        <v>611</v>
      </c>
      <c r="AN81" s="118" t="s">
        <v>611</v>
      </c>
      <c r="AO81" s="118" t="s">
        <v>611</v>
      </c>
      <c r="AP81" s="118" t="s">
        <v>611</v>
      </c>
      <c r="AQ81" s="815" t="s">
        <v>611</v>
      </c>
    </row>
    <row r="82" spans="1:44" ht="16.5" customHeight="1">
      <c r="A82" s="547" t="s">
        <v>202</v>
      </c>
      <c r="B82" s="114"/>
      <c r="C82" s="114"/>
      <c r="D82" s="115"/>
      <c r="E82" s="115"/>
      <c r="F82" s="114"/>
      <c r="G82" s="115"/>
      <c r="H82" s="114"/>
      <c r="I82" s="114"/>
      <c r="J82" s="114"/>
      <c r="K82" s="114"/>
      <c r="L82" s="120"/>
      <c r="M82" s="114"/>
      <c r="N82" s="114"/>
      <c r="O82" s="114"/>
      <c r="P82" s="114"/>
      <c r="Q82" s="120"/>
      <c r="R82" s="114"/>
      <c r="S82" s="114"/>
      <c r="T82" s="114"/>
      <c r="U82" s="114"/>
      <c r="V82" s="120"/>
      <c r="W82" s="114"/>
      <c r="X82" s="114"/>
      <c r="Y82" s="114"/>
      <c r="Z82" s="114"/>
      <c r="AA82" s="120"/>
      <c r="AB82" s="120"/>
      <c r="AC82" s="120"/>
      <c r="AD82" s="120"/>
      <c r="AE82" s="120"/>
      <c r="AF82" s="120"/>
      <c r="AG82" s="120"/>
      <c r="AH82" s="120"/>
      <c r="AI82" s="121"/>
      <c r="AJ82" s="121"/>
      <c r="AK82" s="121"/>
      <c r="AL82" s="121"/>
      <c r="AM82" s="121"/>
      <c r="AN82" s="121"/>
      <c r="AO82" s="121"/>
      <c r="AP82" s="121"/>
      <c r="AQ82" s="538"/>
    </row>
    <row r="83" spans="1:44" ht="12.75" customHeight="1">
      <c r="A83" s="545" t="s">
        <v>176</v>
      </c>
      <c r="B83" s="118">
        <v>38</v>
      </c>
      <c r="C83" s="118">
        <v>63</v>
      </c>
      <c r="D83" s="112">
        <v>240</v>
      </c>
      <c r="E83" s="118">
        <v>101</v>
      </c>
      <c r="F83" s="118">
        <v>119</v>
      </c>
      <c r="G83" s="112">
        <v>141</v>
      </c>
      <c r="H83" s="118">
        <v>157</v>
      </c>
      <c r="I83" s="118">
        <v>223</v>
      </c>
      <c r="J83" s="118">
        <v>291</v>
      </c>
      <c r="K83" s="118">
        <v>344</v>
      </c>
      <c r="L83" s="112">
        <v>305</v>
      </c>
      <c r="M83" s="118">
        <v>453</v>
      </c>
      <c r="N83" s="118">
        <v>618</v>
      </c>
      <c r="O83" s="118">
        <v>836</v>
      </c>
      <c r="P83" s="118">
        <v>1023</v>
      </c>
      <c r="Q83" s="112">
        <v>796</v>
      </c>
      <c r="R83" s="112">
        <v>1138</v>
      </c>
      <c r="S83" s="112">
        <v>1210</v>
      </c>
      <c r="T83" s="112">
        <v>1141</v>
      </c>
      <c r="U83" s="112">
        <v>1400</v>
      </c>
      <c r="V83" s="112">
        <v>1291</v>
      </c>
      <c r="W83" s="112">
        <v>1582</v>
      </c>
      <c r="X83" s="112">
        <v>1416</v>
      </c>
      <c r="Y83" s="112">
        <v>1544</v>
      </c>
      <c r="Z83" s="112">
        <v>1476</v>
      </c>
      <c r="AA83" s="112">
        <v>1647</v>
      </c>
      <c r="AB83" s="112">
        <v>1871</v>
      </c>
      <c r="AC83" s="112">
        <v>1870</v>
      </c>
      <c r="AD83" s="112">
        <v>1925</v>
      </c>
      <c r="AE83" s="112">
        <v>1869</v>
      </c>
      <c r="AF83" s="112">
        <v>2026</v>
      </c>
      <c r="AG83" s="112">
        <v>1911</v>
      </c>
      <c r="AH83" s="112">
        <v>1794</v>
      </c>
      <c r="AI83" s="113">
        <v>1772</v>
      </c>
      <c r="AJ83" s="113">
        <v>1725</v>
      </c>
      <c r="AK83" s="118">
        <v>1698</v>
      </c>
      <c r="AL83" s="117">
        <v>1491</v>
      </c>
      <c r="AM83" s="117">
        <v>1309</v>
      </c>
      <c r="AN83" s="117">
        <v>1341</v>
      </c>
      <c r="AO83" s="117">
        <v>1323</v>
      </c>
      <c r="AP83" s="117">
        <v>1301</v>
      </c>
      <c r="AQ83" s="537">
        <v>1244</v>
      </c>
      <c r="AR83" s="52"/>
    </row>
    <row r="84" spans="1:44" ht="12.75" customHeight="1">
      <c r="A84" s="545" t="s">
        <v>432</v>
      </c>
      <c r="B84" s="118">
        <v>81</v>
      </c>
      <c r="C84" s="118">
        <v>151</v>
      </c>
      <c r="D84" s="112">
        <v>478</v>
      </c>
      <c r="E84" s="118">
        <v>88</v>
      </c>
      <c r="F84" s="118">
        <v>248</v>
      </c>
      <c r="G84" s="112">
        <v>389</v>
      </c>
      <c r="H84" s="118">
        <v>392</v>
      </c>
      <c r="I84" s="118">
        <v>605</v>
      </c>
      <c r="J84" s="118">
        <v>696</v>
      </c>
      <c r="K84" s="118">
        <v>861</v>
      </c>
      <c r="L84" s="112">
        <v>1025</v>
      </c>
      <c r="M84" s="112">
        <v>1180</v>
      </c>
      <c r="N84" s="112">
        <v>1892</v>
      </c>
      <c r="O84" s="112">
        <v>2074</v>
      </c>
      <c r="P84" s="112">
        <v>2081</v>
      </c>
      <c r="Q84" s="112">
        <v>2721</v>
      </c>
      <c r="R84" s="112">
        <v>3197</v>
      </c>
      <c r="S84" s="112">
        <v>4009</v>
      </c>
      <c r="T84" s="112">
        <v>3770</v>
      </c>
      <c r="U84" s="112">
        <v>4174</v>
      </c>
      <c r="V84" s="112">
        <v>4174</v>
      </c>
      <c r="W84" s="112">
        <v>4952</v>
      </c>
      <c r="X84" s="112">
        <v>4912</v>
      </c>
      <c r="Y84" s="112">
        <v>5242</v>
      </c>
      <c r="Z84" s="112">
        <v>5212</v>
      </c>
      <c r="AA84" s="112">
        <v>6624</v>
      </c>
      <c r="AB84" s="112">
        <v>6845</v>
      </c>
      <c r="AC84" s="112">
        <v>8390</v>
      </c>
      <c r="AD84" s="112">
        <v>8045</v>
      </c>
      <c r="AE84" s="112">
        <v>6712</v>
      </c>
      <c r="AF84" s="112">
        <v>7885</v>
      </c>
      <c r="AG84" s="112">
        <v>7441</v>
      </c>
      <c r="AH84" s="112">
        <v>7243</v>
      </c>
      <c r="AI84" s="113">
        <v>6980</v>
      </c>
      <c r="AJ84" s="113">
        <v>7855</v>
      </c>
      <c r="AK84" s="118">
        <v>7722</v>
      </c>
      <c r="AL84" s="117">
        <v>7071</v>
      </c>
      <c r="AM84" s="117">
        <v>6615</v>
      </c>
      <c r="AN84" s="117">
        <v>8122</v>
      </c>
      <c r="AO84" s="117">
        <v>6519</v>
      </c>
      <c r="AP84" s="117">
        <v>7243</v>
      </c>
      <c r="AQ84" s="537">
        <v>7527</v>
      </c>
      <c r="AR84" s="52"/>
    </row>
    <row r="85" spans="1:44" ht="17.25" customHeight="1">
      <c r="A85" s="549" t="s">
        <v>203</v>
      </c>
      <c r="B85" s="550"/>
      <c r="C85" s="551"/>
      <c r="D85" s="551"/>
      <c r="E85" s="551"/>
      <c r="F85" s="551"/>
      <c r="G85" s="551"/>
      <c r="H85" s="551"/>
      <c r="I85" s="551"/>
      <c r="J85" s="551"/>
      <c r="K85" s="551"/>
      <c r="L85" s="552"/>
      <c r="M85" s="551"/>
      <c r="N85" s="551"/>
      <c r="O85" s="551"/>
      <c r="P85" s="551"/>
      <c r="Q85" s="552"/>
      <c r="R85" s="551"/>
      <c r="S85" s="551"/>
      <c r="T85" s="551"/>
      <c r="U85" s="551"/>
      <c r="V85" s="552"/>
      <c r="W85" s="551"/>
      <c r="X85" s="551"/>
      <c r="Y85" s="551"/>
      <c r="Z85" s="551"/>
      <c r="AA85" s="552"/>
      <c r="AB85" s="552"/>
      <c r="AC85" s="552"/>
      <c r="AD85" s="552"/>
      <c r="AE85" s="552"/>
      <c r="AF85" s="552"/>
      <c r="AG85" s="552"/>
      <c r="AH85" s="552"/>
      <c r="AI85" s="553"/>
      <c r="AJ85" s="553"/>
      <c r="AK85" s="553"/>
      <c r="AL85" s="553"/>
      <c r="AM85" s="553"/>
      <c r="AN85" s="553"/>
      <c r="AO85" s="553"/>
      <c r="AP85" s="553"/>
      <c r="AQ85" s="554"/>
    </row>
    <row r="86" spans="1:44" ht="15" customHeight="1">
      <c r="A86" s="547" t="s">
        <v>176</v>
      </c>
      <c r="B86" s="122">
        <v>1951</v>
      </c>
      <c r="C86" s="122">
        <f>C8+C11+C14+C17+C20+C23+C26+C32+C29+C35+C38+C41+C44+C50+C53+C56+C59+C62+C65+C68+C71+C74+C77+C80+C83</f>
        <v>2489</v>
      </c>
      <c r="D86" s="122">
        <f>D8+D11+D14+D17+D20+D23+D26+D32+D29+D35+D38+D41+D44+D50+D53+D56+D59+D62+D65+D68+D71+D74+D77+D80+D83</f>
        <v>2625</v>
      </c>
      <c r="E86" s="122">
        <f>E8+E11+E14+E17+E20+E23+E26+E32+E29+E35+E38+E41+E44+E50+E53+E56+E59+E62+E65+E68+E71+E74+E77+E80+E83+E47</f>
        <v>2519</v>
      </c>
      <c r="F86" s="122">
        <f>F8+F11+F14+F17+F20+F23+F26+F32+F29+F35+F38+F41+F44+F50+F53+F56+F59+F62+F65+F68+F71+F74+F77+F80+F83+F47</f>
        <v>4025</v>
      </c>
      <c r="G86" s="122">
        <f>G8+G11+G14+G17+G20+G23+G26+G32+G29+G35+G38+G41+G44+G50+G53+G56+G59+G62+G65+G68+G71+G74+G77+G80+G83</f>
        <v>4057</v>
      </c>
      <c r="H86" s="123">
        <f t="shared" ref="H86:K87" si="0">H8+H11+H14+H17+H20+H23+H26+H32+H29+H35+H38+H41+H44+H50+H53+H56+H59+H62+H65+H68+H71+H74+H77+H80+H83+H47</f>
        <v>4113</v>
      </c>
      <c r="I86" s="123">
        <f t="shared" si="0"/>
        <v>4899</v>
      </c>
      <c r="J86" s="123">
        <f t="shared" si="0"/>
        <v>4831</v>
      </c>
      <c r="K86" s="123">
        <f t="shared" si="0"/>
        <v>5720</v>
      </c>
      <c r="L86" s="123">
        <f>L8+L11+L14+L17+L20+L23+L26+L32+L29+L35+L38+L41+L44+L50+L53+L56+L59+L62+L65+L68+L71+L74+L77+L80+L83</f>
        <v>4793</v>
      </c>
      <c r="M86" s="123">
        <f>M8+M11+M14+M17+M20+M23+M26+M32+M29+M35+M38+M41+M44+M50+M53+M56+M59+M62+M65+M68+M71+M74+M77+M80+M83+M47</f>
        <v>4455</v>
      </c>
      <c r="N86" s="123">
        <f t="shared" ref="N86:Q87" si="1">N8+N11+N14+N17+N20+N23+N26+N32+N29+N35+N38+N41+N44+N50+N53+N56+N59+N62+N65+N68+N71+N74+N77+N80+N83+N47</f>
        <v>4424</v>
      </c>
      <c r="O86" s="123">
        <f t="shared" si="1"/>
        <v>4370</v>
      </c>
      <c r="P86" s="123">
        <f t="shared" si="1"/>
        <v>5678</v>
      </c>
      <c r="Q86" s="123">
        <f>Q8+Q11+Q14+Q17+Q20+Q23+Q26+Q32+Q29+Q35+Q38+Q41+Q44+Q50+Q53+Q56+Q59+Q62+Q65+Q68+Q71+Q74+Q77+Q80+Q83+Q47</f>
        <v>5638</v>
      </c>
      <c r="R86" s="123">
        <f>R8+R11+R14+R17+R20+R23+R26+R32+R35+R38+R41+R44+R50+R53+R56+R59+R62+R65+R68+R71+R74+R77+R80+R83+R47</f>
        <v>5156</v>
      </c>
      <c r="S86" s="123">
        <f t="shared" ref="R86:U87" si="2">S8+S11+S14+S17+S20+S23+S26+S32+S35+S38+S41+S44+S50+S53+S56+S59+S62+S65+S68+S71+S74+S77+S80+S83+S47</f>
        <v>5175</v>
      </c>
      <c r="T86" s="123">
        <f t="shared" si="2"/>
        <v>5034</v>
      </c>
      <c r="U86" s="123">
        <f t="shared" si="2"/>
        <v>4983</v>
      </c>
      <c r="V86" s="123">
        <f>V8+V11+V14+V17+V20+V23+V26+V32+V35+V38+V41+V44+V50+V53+V56+V59+V62+V65+V68+V71+V74+V77+V83+V47</f>
        <v>4743</v>
      </c>
      <c r="W86" s="123">
        <f t="shared" ref="V86:Y87" si="3">W8+W11+W14+W17+W20+W23+W26+W32+W35+W38+W41+W44+W50+W53+W56+W59+W62+W65+W68+W71+W74+W77+W83+W47</f>
        <v>5088</v>
      </c>
      <c r="X86" s="123">
        <f t="shared" si="3"/>
        <v>4593</v>
      </c>
      <c r="Y86" s="123">
        <f>Y8+Y11+Y14+Y17+Y20+Y23+Y26+Y32+Y35+Y38+Y41+Y44+Y50+Y53+Y56+Y59+Y62+Y65+Y68+Y71+Y74+Y77+Y83+Y47</f>
        <v>4476</v>
      </c>
      <c r="Z86" s="123">
        <f>Z8+Z11+Z14+Z17+Z20+Z23+Z26+Z32+Z35+Z38+Z41+Z44+Z50+Z53+Z56+Z59+Z62+Z65+Z68+Z71+Z74+Z77+Z83+Z47</f>
        <v>4858</v>
      </c>
      <c r="AA86" s="123">
        <f>AA8+AA11+AA14+AA17+AA20+AA23+AA26+AA32+AA35+AA38+AA41+AA44+AA50+AA53+AA56+AA59+AA62+AA65+AA68+AA71+AA74+AA77+AA83+AA47</f>
        <v>5289</v>
      </c>
      <c r="AB86" s="123">
        <f>AB8+AB11+AB14+AB17+AB20+AB23+AB26+AB32+AB35+AB38+AB41+AB44+AB50+AB53+AB56+AB59+AB62+AB65+AB68+AB71+AB74+AB77+AB83+AB47</f>
        <v>5246</v>
      </c>
      <c r="AC86" s="123">
        <v>4698</v>
      </c>
      <c r="AD86" s="123">
        <v>4375</v>
      </c>
      <c r="AE86" s="123">
        <v>4297</v>
      </c>
      <c r="AF86" s="123">
        <v>4649</v>
      </c>
      <c r="AG86" s="123">
        <v>4534</v>
      </c>
      <c r="AH86" s="123">
        <f t="shared" ref="AH86:AP87" si="4">SUM(AH83,AH80,AH77,AH74,AH71,AH68,AH65,AH62,AH59,AH56,AH53,AH50,AH47,AH44,AH41,AH38,AH35,AH32,AH29,AH26,AH23,AH20,AH17,AH14,AH11,AH8)</f>
        <v>4279</v>
      </c>
      <c r="AI86" s="124">
        <f t="shared" si="4"/>
        <v>4052</v>
      </c>
      <c r="AJ86" s="124">
        <f t="shared" si="4"/>
        <v>3915</v>
      </c>
      <c r="AK86" s="124">
        <f t="shared" si="4"/>
        <v>3607</v>
      </c>
      <c r="AL86" s="124">
        <f t="shared" si="4"/>
        <v>3319</v>
      </c>
      <c r="AM86" s="124">
        <f t="shared" si="4"/>
        <v>3034</v>
      </c>
      <c r="AN86" s="124">
        <f t="shared" si="4"/>
        <v>3041</v>
      </c>
      <c r="AO86" s="124">
        <f t="shared" si="4"/>
        <v>2886</v>
      </c>
      <c r="AP86" s="124">
        <f t="shared" si="4"/>
        <v>2890</v>
      </c>
      <c r="AQ86" s="540">
        <f>SUM(AQ83,AQ80,AQ77,AQ74,AQ71,AQ68,AQ65,AQ62,AQ59,AQ56,AQ53,AQ50,AQ47,AQ44,AQ41,AQ38,AQ35,AQ32,AQ29,AQ26,AQ23,AQ20,AQ17,AQ14,AQ11,AQ8)</f>
        <v>2923</v>
      </c>
      <c r="AR86" s="124"/>
    </row>
    <row r="87" spans="1:44" ht="12.75" customHeight="1">
      <c r="A87" s="548" t="s">
        <v>432</v>
      </c>
      <c r="B87" s="541">
        <v>3784</v>
      </c>
      <c r="C87" s="541">
        <f>C9+C12+C15+C18+C21+C24+C27+C33+C30+C36+C39+C42+C45+C51+C54+C57+C60+C63+C66+C69+C72+C75+C78+C81+C84</f>
        <v>4461</v>
      </c>
      <c r="D87" s="541">
        <f>D9+D12+D15+D18+D21+D24+D27+D33+D30+D36+D39+D42+D45+D51+D54+D57+D60+D63+D66+D69+D72+D75+D78+D81+D84</f>
        <v>4699</v>
      </c>
      <c r="E87" s="541">
        <f>E9+E12+E15+E18+E21+E24+E27+E33+E30+E36+E39+E42+E45+E51+E54+E57+E60+E63+E66+E69+E72+E75+E78+E81+E84+E48</f>
        <v>3230</v>
      </c>
      <c r="F87" s="541">
        <f>F9+F12+F15+F18+F21+F24+F27+F33+F30+F36+F39+F42+F45+F51+F54+F57+F60+F63+F66+F69+F72+F75+F78+F81+F84+F48</f>
        <v>6168</v>
      </c>
      <c r="G87" s="541">
        <f>G9+G12+G15+G18+G21+G24+G27+G33+G30+G36+G39+G42+G45+G51+G54+G57+G60+G63+G66+G69+G72+G75+G78+G81+G84</f>
        <v>5743</v>
      </c>
      <c r="H87" s="542">
        <f t="shared" si="0"/>
        <v>6489</v>
      </c>
      <c r="I87" s="542">
        <f t="shared" si="0"/>
        <v>8627</v>
      </c>
      <c r="J87" s="542">
        <f t="shared" si="0"/>
        <v>10634</v>
      </c>
      <c r="K87" s="542">
        <f t="shared" si="0"/>
        <v>12296</v>
      </c>
      <c r="L87" s="542">
        <f>L9+L12+L15+L18+L21+L24+L27+L33+L30+L36+L39+L42+L45+L51+L54+L57+L60+L63+L66+L69+L72+L75+L78+L81+L84</f>
        <v>11436</v>
      </c>
      <c r="M87" s="542">
        <f>M9+M12+M15+M18+M21+M24+M27+M33+M30+M36+M39+M42+M45+M51+M54+M57+M60+M63+M66+M69+M72+M75+M78+M81+M84+M48</f>
        <v>12429</v>
      </c>
      <c r="N87" s="542">
        <f t="shared" si="1"/>
        <v>12839</v>
      </c>
      <c r="O87" s="542">
        <f t="shared" si="1"/>
        <v>13231</v>
      </c>
      <c r="P87" s="542">
        <f t="shared" si="1"/>
        <v>14793</v>
      </c>
      <c r="Q87" s="542">
        <f t="shared" si="1"/>
        <v>14964</v>
      </c>
      <c r="R87" s="542">
        <f t="shared" si="2"/>
        <v>12860</v>
      </c>
      <c r="S87" s="542">
        <f t="shared" si="2"/>
        <v>14791</v>
      </c>
      <c r="T87" s="542">
        <f t="shared" si="2"/>
        <v>14918</v>
      </c>
      <c r="U87" s="542">
        <f t="shared" si="2"/>
        <v>15350</v>
      </c>
      <c r="V87" s="542">
        <f t="shared" si="3"/>
        <v>15700</v>
      </c>
      <c r="W87" s="542">
        <f t="shared" si="3"/>
        <v>19033</v>
      </c>
      <c r="X87" s="542">
        <f t="shared" si="3"/>
        <v>16478</v>
      </c>
      <c r="Y87" s="542">
        <f t="shared" si="3"/>
        <v>15955</v>
      </c>
      <c r="Z87" s="542">
        <f>Z9+Z12+Z15+Z18+Z21+Z24+Z27+Z33+Z36+Z39+Z42+Z45+Z51+Z54+Z57+Z60+Z63+Z66+Z69+Z72+Z75+Z78+Z84+Z48</f>
        <v>18001</v>
      </c>
      <c r="AA87" s="542">
        <f>AA9+AA12+AA15+AA18+AA21+AA24+AA27+AA33+AA36+AA39+AA42+AA45+AA51+AA54+AA57+AA60+AA63+AA66+AA69+AA72+AA75+AA78+AA84+AA48</f>
        <v>20571</v>
      </c>
      <c r="AB87" s="542">
        <f>AB9+AB12+AB15+AB18+AB21+AB24+AB27+AB33+AB36+AB39+AB42+AB45+AB51+AB54+AB57+AB60+AB63+AB66+AB69+AB72+AB75+AB78+AB84+AB48</f>
        <v>20310</v>
      </c>
      <c r="AC87" s="543">
        <f>SUM(AC84,AC81,AC78,AC75,AC72,AC69,AC66,AC63,AC60,AC57,AC54,AC51,AC48,AC45,AC42,AC39,AC36,AC33,AC30,AC27,AC24,AC21,AC18,AC15,AC12,AC9)</f>
        <v>19969</v>
      </c>
      <c r="AD87" s="542">
        <v>19169</v>
      </c>
      <c r="AE87" s="542">
        <v>18359</v>
      </c>
      <c r="AF87" s="542">
        <v>20960</v>
      </c>
      <c r="AG87" s="542">
        <v>21952</v>
      </c>
      <c r="AH87" s="542">
        <f t="shared" si="4"/>
        <v>22296</v>
      </c>
      <c r="AI87" s="543">
        <f t="shared" si="4"/>
        <v>22359.200000000001</v>
      </c>
      <c r="AJ87" s="543">
        <f t="shared" si="4"/>
        <v>22897</v>
      </c>
      <c r="AK87" s="543">
        <f t="shared" si="4"/>
        <v>22653</v>
      </c>
      <c r="AL87" s="543">
        <f t="shared" si="4"/>
        <v>21634</v>
      </c>
      <c r="AM87" s="543">
        <f>SUM(AM84,AM81,AM78,AM75,AM72,AM69,AM66,AM63,AM60,AM57,AM54,AM51,AM48,AM45,AM42,AM39,AM36,AM33,AM30,AM27,AM24,AM21,AM18,AM15,AM12,AM9)</f>
        <v>19531</v>
      </c>
      <c r="AN87" s="543">
        <f t="shared" si="4"/>
        <v>20667</v>
      </c>
      <c r="AO87" s="543">
        <f t="shared" si="4"/>
        <v>17639</v>
      </c>
      <c r="AP87" s="543">
        <f t="shared" si="4"/>
        <v>19886</v>
      </c>
      <c r="AQ87" s="544">
        <f>SUM(AQ84,AQ81,AQ78,AQ75,AQ72,AQ69,AQ66,AQ63,AQ60,AQ57,AQ54,AQ51,AQ48,AQ45,AQ42,AQ39,AQ36,AQ33,AQ30,AQ27,AQ24,AQ21,AQ18,AQ15,AQ12,AQ9)</f>
        <v>19199</v>
      </c>
    </row>
    <row r="88" spans="1:44" ht="14.25" customHeight="1">
      <c r="A88" s="41" t="s">
        <v>433</v>
      </c>
      <c r="B88" s="41"/>
      <c r="C88" s="41"/>
    </row>
    <row r="89" spans="1:44" ht="14.25" customHeight="1">
      <c r="A89" s="41" t="s">
        <v>584</v>
      </c>
      <c r="B89" s="41"/>
      <c r="C89" s="41"/>
    </row>
    <row r="90" spans="1:44" s="281" customFormat="1" ht="12.75">
      <c r="A90" s="278" t="s">
        <v>1372</v>
      </c>
      <c r="B90" s="279"/>
      <c r="C90" s="279"/>
      <c r="D90" s="279"/>
      <c r="E90" s="279"/>
      <c r="F90" s="279"/>
      <c r="G90" s="279"/>
      <c r="H90" s="280"/>
      <c r="AM90" s="280"/>
      <c r="AN90" s="280"/>
      <c r="AO90" s="280"/>
      <c r="AP90" s="280"/>
      <c r="AQ90" s="280"/>
    </row>
  </sheetData>
  <phoneticPr fontId="0" type="noConversion"/>
  <printOptions verticalCentered="1"/>
  <pageMargins left="0.78740157480314965" right="0.86614173228346458" top="0.78740157480314965" bottom="0.78740157480314965" header="0.6692913385826772" footer="0.51181102362204722"/>
  <pageSetup paperSize="9" scale="98" pageOrder="overThenDown" orientation="landscape" r:id="rId1"/>
  <headerFooter alignWithMargins="0"/>
  <rowBreaks count="2" manualBreakCount="2">
    <brk id="33" max="38" man="1"/>
    <brk id="60" max="38" man="1"/>
  </rowBreaks>
  <colBreaks count="1" manualBreakCount="1">
    <brk id="17" max="9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M59"/>
  <sheetViews>
    <sheetView showOutlineSymbols="0" defaultGridColor="0" colorId="31" workbookViewId="0"/>
  </sheetViews>
  <sheetFormatPr defaultColWidth="12" defaultRowHeight="12"/>
  <cols>
    <col min="1" max="1" width="11.7109375" style="36" customWidth="1"/>
    <col min="2" max="2" width="10.28515625" style="125" customWidth="1"/>
    <col min="3" max="3" width="11.7109375" style="125" customWidth="1"/>
    <col min="4" max="4" width="11.85546875" style="125" customWidth="1"/>
    <col min="5" max="5" width="10.28515625" style="125" customWidth="1"/>
    <col min="6" max="6" width="10.28515625" style="67" customWidth="1"/>
    <col min="7" max="7" width="10.7109375" style="125" customWidth="1"/>
    <col min="8" max="8" width="13" style="90" customWidth="1"/>
    <col min="9" max="9" width="11.85546875" style="90" customWidth="1"/>
    <col min="10" max="12" width="10.28515625" style="90" customWidth="1"/>
    <col min="13" max="13" width="10.28515625" style="37" customWidth="1"/>
    <col min="14" max="16384" width="12" style="36"/>
  </cols>
  <sheetData>
    <row r="1" spans="1:13">
      <c r="M1" s="38" t="s">
        <v>98</v>
      </c>
    </row>
    <row r="2" spans="1:13" ht="11.25" customHeight="1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38" t="s">
        <v>38</v>
      </c>
    </row>
    <row r="3" spans="1:13" ht="10.5" customHeight="1"/>
    <row r="4" spans="1:13" s="92" customFormat="1">
      <c r="A4" s="270" t="s">
        <v>697</v>
      </c>
      <c r="B4" s="126"/>
      <c r="C4" s="126"/>
      <c r="D4" s="126"/>
      <c r="E4" s="126"/>
      <c r="F4" s="127"/>
      <c r="G4" s="126"/>
      <c r="H4" s="93"/>
      <c r="I4" s="93"/>
      <c r="J4" s="93"/>
      <c r="K4" s="93"/>
      <c r="L4" s="93"/>
      <c r="M4" s="1622" t="s">
        <v>62</v>
      </c>
    </row>
    <row r="5" spans="1:13" ht="8.25" customHeight="1">
      <c r="M5" s="1622"/>
    </row>
    <row r="6" spans="1:13" ht="16.5" customHeight="1">
      <c r="A6" s="513" t="s">
        <v>118</v>
      </c>
      <c r="B6" s="528" t="s">
        <v>204</v>
      </c>
      <c r="C6" s="529" t="s">
        <v>205</v>
      </c>
      <c r="D6" s="529" t="s">
        <v>206</v>
      </c>
      <c r="E6" s="529" t="s">
        <v>207</v>
      </c>
      <c r="F6" s="619" t="s">
        <v>208</v>
      </c>
      <c r="G6" s="529" t="s">
        <v>209</v>
      </c>
      <c r="H6" s="521" t="s">
        <v>210</v>
      </c>
      <c r="I6" s="521" t="s">
        <v>211</v>
      </c>
      <c r="J6" s="521" t="s">
        <v>543</v>
      </c>
      <c r="K6" s="521" t="s">
        <v>212</v>
      </c>
      <c r="L6" s="521" t="s">
        <v>213</v>
      </c>
      <c r="M6" s="530" t="s">
        <v>146</v>
      </c>
    </row>
    <row r="7" spans="1:13" ht="14.25" customHeight="1">
      <c r="A7" s="479" t="s">
        <v>166</v>
      </c>
      <c r="B7" s="128">
        <v>214</v>
      </c>
      <c r="C7" s="129">
        <v>722</v>
      </c>
      <c r="D7" s="129">
        <v>723</v>
      </c>
      <c r="E7" s="128">
        <v>69</v>
      </c>
      <c r="F7" s="97">
        <v>2</v>
      </c>
      <c r="G7" s="129">
        <v>132</v>
      </c>
      <c r="H7" s="98">
        <v>0</v>
      </c>
      <c r="I7" s="130">
        <v>89</v>
      </c>
      <c r="J7" s="130">
        <v>0</v>
      </c>
      <c r="K7" s="130">
        <v>0</v>
      </c>
      <c r="L7" s="130">
        <v>0</v>
      </c>
      <c r="M7" s="531">
        <f t="shared" ref="M7:M45" si="0">SUM(B7:L7)</f>
        <v>1951</v>
      </c>
    </row>
    <row r="8" spans="1:13" ht="12" customHeight="1">
      <c r="A8" s="479">
        <v>1965</v>
      </c>
      <c r="B8" s="131">
        <v>195</v>
      </c>
      <c r="C8" s="132">
        <v>925</v>
      </c>
      <c r="D8" s="132">
        <v>1157</v>
      </c>
      <c r="E8" s="133">
        <v>38</v>
      </c>
      <c r="F8" s="134">
        <v>0</v>
      </c>
      <c r="G8" s="135">
        <v>134</v>
      </c>
      <c r="H8" s="136">
        <v>0</v>
      </c>
      <c r="I8" s="137">
        <v>40</v>
      </c>
      <c r="J8" s="137">
        <v>0</v>
      </c>
      <c r="K8" s="137">
        <v>0</v>
      </c>
      <c r="L8" s="137">
        <v>0</v>
      </c>
      <c r="M8" s="532">
        <f t="shared" si="0"/>
        <v>2489</v>
      </c>
    </row>
    <row r="9" spans="1:13" ht="12" customHeight="1">
      <c r="A9" s="479" t="s">
        <v>214</v>
      </c>
      <c r="B9" s="128">
        <v>172</v>
      </c>
      <c r="C9" s="129">
        <v>832</v>
      </c>
      <c r="D9" s="129">
        <v>1397</v>
      </c>
      <c r="E9" s="128">
        <v>75</v>
      </c>
      <c r="F9" s="97">
        <v>0</v>
      </c>
      <c r="G9" s="129">
        <v>149</v>
      </c>
      <c r="H9" s="98">
        <v>0</v>
      </c>
      <c r="I9" s="130">
        <v>0</v>
      </c>
      <c r="J9" s="130">
        <v>0</v>
      </c>
      <c r="K9" s="130">
        <v>0</v>
      </c>
      <c r="L9" s="130">
        <v>0</v>
      </c>
      <c r="M9" s="532">
        <f t="shared" si="0"/>
        <v>2625</v>
      </c>
    </row>
    <row r="10" spans="1:13" ht="12" customHeight="1">
      <c r="A10" s="479" t="s">
        <v>215</v>
      </c>
      <c r="B10" s="128">
        <v>124</v>
      </c>
      <c r="C10" s="129">
        <v>798</v>
      </c>
      <c r="D10" s="129">
        <v>1722</v>
      </c>
      <c r="E10" s="128">
        <v>38</v>
      </c>
      <c r="F10" s="97">
        <v>0</v>
      </c>
      <c r="G10" s="129">
        <v>210</v>
      </c>
      <c r="H10" s="98">
        <v>0</v>
      </c>
      <c r="I10" s="130">
        <v>0</v>
      </c>
      <c r="J10" s="130">
        <v>0</v>
      </c>
      <c r="K10" s="130">
        <v>0</v>
      </c>
      <c r="L10" s="130">
        <v>0</v>
      </c>
      <c r="M10" s="532">
        <f t="shared" si="0"/>
        <v>2892</v>
      </c>
    </row>
    <row r="11" spans="1:13" ht="12" customHeight="1">
      <c r="A11" s="479" t="s">
        <v>216</v>
      </c>
      <c r="B11" s="128">
        <v>85</v>
      </c>
      <c r="C11" s="129">
        <v>804</v>
      </c>
      <c r="D11" s="129">
        <v>1750</v>
      </c>
      <c r="E11" s="128">
        <v>22</v>
      </c>
      <c r="F11" s="97">
        <v>0</v>
      </c>
      <c r="G11" s="129">
        <v>107</v>
      </c>
      <c r="H11" s="98">
        <v>16</v>
      </c>
      <c r="I11" s="130">
        <v>0</v>
      </c>
      <c r="J11" s="130">
        <v>2</v>
      </c>
      <c r="K11" s="130">
        <v>0</v>
      </c>
      <c r="L11" s="130">
        <v>0</v>
      </c>
      <c r="M11" s="532">
        <f t="shared" si="0"/>
        <v>2786</v>
      </c>
    </row>
    <row r="12" spans="1:13" ht="12" customHeight="1">
      <c r="A12" s="479" t="s">
        <v>217</v>
      </c>
      <c r="B12" s="128">
        <v>195</v>
      </c>
      <c r="C12" s="129">
        <v>802</v>
      </c>
      <c r="D12" s="129">
        <v>1703</v>
      </c>
      <c r="E12" s="128">
        <v>6</v>
      </c>
      <c r="F12" s="97">
        <v>0</v>
      </c>
      <c r="G12" s="129">
        <v>99</v>
      </c>
      <c r="H12" s="98">
        <v>6</v>
      </c>
      <c r="I12" s="130">
        <v>0</v>
      </c>
      <c r="J12" s="130">
        <v>1</v>
      </c>
      <c r="K12" s="130">
        <v>0</v>
      </c>
      <c r="L12" s="130">
        <v>0</v>
      </c>
      <c r="M12" s="532">
        <f t="shared" si="0"/>
        <v>2812</v>
      </c>
    </row>
    <row r="13" spans="1:13" ht="12" customHeight="1">
      <c r="A13" s="479" t="s">
        <v>218</v>
      </c>
      <c r="B13" s="128">
        <v>298</v>
      </c>
      <c r="C13" s="129">
        <v>917</v>
      </c>
      <c r="D13" s="129">
        <v>742</v>
      </c>
      <c r="E13" s="128">
        <v>0</v>
      </c>
      <c r="F13" s="97">
        <v>3</v>
      </c>
      <c r="G13" s="129">
        <v>49</v>
      </c>
      <c r="H13" s="98">
        <v>22</v>
      </c>
      <c r="I13" s="130">
        <v>0</v>
      </c>
      <c r="J13" s="130">
        <v>0</v>
      </c>
      <c r="K13" s="130">
        <v>0</v>
      </c>
      <c r="L13" s="130">
        <v>0</v>
      </c>
      <c r="M13" s="532">
        <f t="shared" si="0"/>
        <v>2031</v>
      </c>
    </row>
    <row r="14" spans="1:13" ht="12" customHeight="1">
      <c r="A14" s="479" t="s">
        <v>219</v>
      </c>
      <c r="B14" s="128">
        <v>557</v>
      </c>
      <c r="C14" s="129">
        <v>1906</v>
      </c>
      <c r="D14" s="129">
        <v>0</v>
      </c>
      <c r="E14" s="128">
        <v>1</v>
      </c>
      <c r="F14" s="97">
        <v>0</v>
      </c>
      <c r="G14" s="129">
        <v>0</v>
      </c>
      <c r="H14" s="98">
        <v>18</v>
      </c>
      <c r="I14" s="130">
        <v>34</v>
      </c>
      <c r="J14" s="130">
        <v>0</v>
      </c>
      <c r="K14" s="130">
        <v>1</v>
      </c>
      <c r="L14" s="130">
        <v>2</v>
      </c>
      <c r="M14" s="532">
        <f t="shared" si="0"/>
        <v>2519</v>
      </c>
    </row>
    <row r="15" spans="1:13" ht="12" customHeight="1">
      <c r="A15" s="479" t="s">
        <v>220</v>
      </c>
      <c r="B15" s="128">
        <v>1293</v>
      </c>
      <c r="C15" s="129">
        <v>2793</v>
      </c>
      <c r="D15" s="129">
        <v>0</v>
      </c>
      <c r="E15" s="128">
        <v>0</v>
      </c>
      <c r="F15" s="97">
        <v>0</v>
      </c>
      <c r="G15" s="129">
        <v>0</v>
      </c>
      <c r="H15" s="98">
        <v>4</v>
      </c>
      <c r="I15" s="130">
        <v>64</v>
      </c>
      <c r="J15" s="130">
        <v>0</v>
      </c>
      <c r="K15" s="130">
        <v>3</v>
      </c>
      <c r="L15" s="130">
        <v>5</v>
      </c>
      <c r="M15" s="532">
        <f t="shared" si="0"/>
        <v>4162</v>
      </c>
    </row>
    <row r="16" spans="1:13" ht="12" customHeight="1">
      <c r="A16" s="479" t="s">
        <v>221</v>
      </c>
      <c r="B16" s="128">
        <v>1151</v>
      </c>
      <c r="C16" s="129">
        <v>2802</v>
      </c>
      <c r="D16" s="129">
        <v>0</v>
      </c>
      <c r="E16" s="128">
        <v>2</v>
      </c>
      <c r="F16" s="97">
        <v>0</v>
      </c>
      <c r="G16" s="129">
        <v>0</v>
      </c>
      <c r="H16" s="98">
        <v>15</v>
      </c>
      <c r="I16" s="130">
        <v>59</v>
      </c>
      <c r="J16" s="130">
        <v>0</v>
      </c>
      <c r="K16" s="130">
        <v>1</v>
      </c>
      <c r="L16" s="130">
        <v>12</v>
      </c>
      <c r="M16" s="532">
        <f t="shared" si="0"/>
        <v>4042</v>
      </c>
    </row>
    <row r="17" spans="1:13" ht="12" customHeight="1">
      <c r="A17" s="479" t="s">
        <v>222</v>
      </c>
      <c r="B17" s="128">
        <v>1237</v>
      </c>
      <c r="C17" s="129">
        <v>2724</v>
      </c>
      <c r="D17" s="129">
        <v>0</v>
      </c>
      <c r="E17" s="128">
        <v>0</v>
      </c>
      <c r="F17" s="97">
        <v>0</v>
      </c>
      <c r="G17" s="129">
        <v>0</v>
      </c>
      <c r="H17" s="98">
        <v>15</v>
      </c>
      <c r="I17" s="130">
        <v>27</v>
      </c>
      <c r="J17" s="130">
        <v>0</v>
      </c>
      <c r="K17" s="130">
        <v>3</v>
      </c>
      <c r="L17" s="130">
        <v>10</v>
      </c>
      <c r="M17" s="532">
        <f t="shared" si="0"/>
        <v>4016</v>
      </c>
    </row>
    <row r="18" spans="1:13" ht="12" customHeight="1">
      <c r="A18" s="479" t="s">
        <v>223</v>
      </c>
      <c r="B18" s="128">
        <v>1138</v>
      </c>
      <c r="C18" s="129">
        <v>2834</v>
      </c>
      <c r="D18" s="129">
        <v>0</v>
      </c>
      <c r="E18" s="128">
        <v>0</v>
      </c>
      <c r="F18" s="97">
        <v>0</v>
      </c>
      <c r="G18" s="129">
        <v>0</v>
      </c>
      <c r="H18" s="98">
        <v>21</v>
      </c>
      <c r="I18" s="130">
        <v>25</v>
      </c>
      <c r="J18" s="130">
        <v>0</v>
      </c>
      <c r="K18" s="130">
        <v>2</v>
      </c>
      <c r="L18" s="130">
        <v>5</v>
      </c>
      <c r="M18" s="532">
        <f t="shared" si="0"/>
        <v>4025</v>
      </c>
    </row>
    <row r="19" spans="1:13" ht="12" customHeight="1">
      <c r="A19" s="479" t="s">
        <v>224</v>
      </c>
      <c r="B19" s="128">
        <v>1249</v>
      </c>
      <c r="C19" s="129">
        <v>2762</v>
      </c>
      <c r="D19" s="129">
        <v>0</v>
      </c>
      <c r="E19" s="128">
        <v>0</v>
      </c>
      <c r="F19" s="97">
        <v>0</v>
      </c>
      <c r="G19" s="129">
        <v>0</v>
      </c>
      <c r="H19" s="98">
        <v>6</v>
      </c>
      <c r="I19" s="130">
        <v>26</v>
      </c>
      <c r="J19" s="130">
        <v>0</v>
      </c>
      <c r="K19" s="130">
        <v>4</v>
      </c>
      <c r="L19" s="130">
        <v>10</v>
      </c>
      <c r="M19" s="532">
        <f t="shared" si="0"/>
        <v>4057</v>
      </c>
    </row>
    <row r="20" spans="1:13" ht="12" customHeight="1">
      <c r="A20" s="479" t="s">
        <v>126</v>
      </c>
      <c r="B20" s="128">
        <v>1239</v>
      </c>
      <c r="C20" s="129">
        <v>2836</v>
      </c>
      <c r="D20" s="129">
        <v>0</v>
      </c>
      <c r="E20" s="128">
        <v>0</v>
      </c>
      <c r="F20" s="97">
        <v>0</v>
      </c>
      <c r="G20" s="129">
        <v>0</v>
      </c>
      <c r="H20" s="98">
        <v>0</v>
      </c>
      <c r="I20" s="130">
        <v>21</v>
      </c>
      <c r="J20" s="130">
        <v>0</v>
      </c>
      <c r="K20" s="130">
        <v>2</v>
      </c>
      <c r="L20" s="130">
        <v>15</v>
      </c>
      <c r="M20" s="532">
        <f t="shared" si="0"/>
        <v>4113</v>
      </c>
    </row>
    <row r="21" spans="1:13" ht="12" customHeight="1">
      <c r="A21" s="479" t="s">
        <v>127</v>
      </c>
      <c r="B21" s="128">
        <v>1772</v>
      </c>
      <c r="C21" s="129">
        <v>3064</v>
      </c>
      <c r="D21" s="129">
        <v>0</v>
      </c>
      <c r="E21" s="128">
        <v>0</v>
      </c>
      <c r="F21" s="97">
        <v>0</v>
      </c>
      <c r="G21" s="129">
        <v>0</v>
      </c>
      <c r="H21" s="98">
        <v>0</v>
      </c>
      <c r="I21" s="130">
        <v>49</v>
      </c>
      <c r="J21" s="130">
        <v>0</v>
      </c>
      <c r="K21" s="130">
        <v>5</v>
      </c>
      <c r="L21" s="130">
        <v>9</v>
      </c>
      <c r="M21" s="532">
        <f t="shared" si="0"/>
        <v>4899</v>
      </c>
    </row>
    <row r="22" spans="1:13" ht="12" customHeight="1">
      <c r="A22" s="479" t="s">
        <v>128</v>
      </c>
      <c r="B22" s="128">
        <v>1663</v>
      </c>
      <c r="C22" s="129">
        <v>3137</v>
      </c>
      <c r="D22" s="129">
        <v>0</v>
      </c>
      <c r="E22" s="128">
        <v>0</v>
      </c>
      <c r="F22" s="97">
        <v>0</v>
      </c>
      <c r="G22" s="129">
        <v>0</v>
      </c>
      <c r="H22" s="98">
        <v>0</v>
      </c>
      <c r="I22" s="130">
        <v>31</v>
      </c>
      <c r="J22" s="130">
        <v>0</v>
      </c>
      <c r="K22" s="130">
        <v>0</v>
      </c>
      <c r="L22" s="130">
        <v>0</v>
      </c>
      <c r="M22" s="532">
        <f t="shared" si="0"/>
        <v>4831</v>
      </c>
    </row>
    <row r="23" spans="1:13" ht="12" customHeight="1">
      <c r="A23" s="479" t="s">
        <v>129</v>
      </c>
      <c r="B23" s="128">
        <v>1803</v>
      </c>
      <c r="C23" s="129">
        <v>3675</v>
      </c>
      <c r="D23" s="129">
        <v>0</v>
      </c>
      <c r="E23" s="128">
        <v>0</v>
      </c>
      <c r="F23" s="97">
        <v>0</v>
      </c>
      <c r="G23" s="129">
        <v>0</v>
      </c>
      <c r="H23" s="98">
        <v>0</v>
      </c>
      <c r="I23" s="130">
        <v>218</v>
      </c>
      <c r="J23" s="130">
        <v>9</v>
      </c>
      <c r="K23" s="130">
        <v>6</v>
      </c>
      <c r="L23" s="130">
        <v>9</v>
      </c>
      <c r="M23" s="532">
        <f t="shared" si="0"/>
        <v>5720</v>
      </c>
    </row>
    <row r="24" spans="1:13" ht="12" customHeight="1">
      <c r="A24" s="479" t="s">
        <v>130</v>
      </c>
      <c r="B24" s="128">
        <v>1440</v>
      </c>
      <c r="C24" s="129">
        <v>3231</v>
      </c>
      <c r="D24" s="129">
        <v>0</v>
      </c>
      <c r="E24" s="128">
        <v>0</v>
      </c>
      <c r="F24" s="97">
        <v>0</v>
      </c>
      <c r="G24" s="129">
        <v>0</v>
      </c>
      <c r="H24" s="98">
        <v>0</v>
      </c>
      <c r="I24" s="130">
        <v>90</v>
      </c>
      <c r="J24" s="130">
        <v>13</v>
      </c>
      <c r="K24" s="130">
        <v>7</v>
      </c>
      <c r="L24" s="130">
        <v>12</v>
      </c>
      <c r="M24" s="532">
        <f t="shared" si="0"/>
        <v>4793</v>
      </c>
    </row>
    <row r="25" spans="1:13" ht="12" customHeight="1">
      <c r="A25" s="479" t="s">
        <v>131</v>
      </c>
      <c r="B25" s="128">
        <v>1408</v>
      </c>
      <c r="C25" s="129">
        <v>2944</v>
      </c>
      <c r="D25" s="129">
        <v>0</v>
      </c>
      <c r="E25" s="128">
        <v>0</v>
      </c>
      <c r="F25" s="97">
        <v>0</v>
      </c>
      <c r="G25" s="129">
        <v>0</v>
      </c>
      <c r="H25" s="98">
        <v>0</v>
      </c>
      <c r="I25" s="130">
        <v>64</v>
      </c>
      <c r="J25" s="130">
        <v>14</v>
      </c>
      <c r="K25" s="130">
        <v>8</v>
      </c>
      <c r="L25" s="130">
        <v>17</v>
      </c>
      <c r="M25" s="532">
        <f t="shared" si="0"/>
        <v>4455</v>
      </c>
    </row>
    <row r="26" spans="1:13" ht="12" customHeight="1">
      <c r="A26" s="479" t="s">
        <v>132</v>
      </c>
      <c r="B26" s="128">
        <v>1337</v>
      </c>
      <c r="C26" s="129">
        <v>2922</v>
      </c>
      <c r="D26" s="129">
        <v>0</v>
      </c>
      <c r="E26" s="128">
        <v>0</v>
      </c>
      <c r="F26" s="97">
        <v>0</v>
      </c>
      <c r="G26" s="129">
        <v>0</v>
      </c>
      <c r="H26" s="98">
        <v>0</v>
      </c>
      <c r="I26" s="130">
        <v>134</v>
      </c>
      <c r="J26" s="130">
        <v>11</v>
      </c>
      <c r="K26" s="130">
        <v>4</v>
      </c>
      <c r="L26" s="130">
        <v>16</v>
      </c>
      <c r="M26" s="532">
        <f t="shared" si="0"/>
        <v>4424</v>
      </c>
    </row>
    <row r="27" spans="1:13" ht="12" customHeight="1">
      <c r="A27" s="479" t="s">
        <v>133</v>
      </c>
      <c r="B27" s="128">
        <v>1232</v>
      </c>
      <c r="C27" s="129">
        <v>2927</v>
      </c>
      <c r="D27" s="129">
        <v>0</v>
      </c>
      <c r="E27" s="128">
        <v>0</v>
      </c>
      <c r="F27" s="97">
        <v>0</v>
      </c>
      <c r="G27" s="129">
        <v>0</v>
      </c>
      <c r="H27" s="98">
        <v>0</v>
      </c>
      <c r="I27" s="130">
        <v>173</v>
      </c>
      <c r="J27" s="130">
        <v>11</v>
      </c>
      <c r="K27" s="130">
        <v>6</v>
      </c>
      <c r="L27" s="130">
        <v>21</v>
      </c>
      <c r="M27" s="532">
        <f t="shared" si="0"/>
        <v>4370</v>
      </c>
    </row>
    <row r="28" spans="1:13" ht="12" customHeight="1">
      <c r="A28" s="479" t="s">
        <v>134</v>
      </c>
      <c r="B28" s="128">
        <v>1591</v>
      </c>
      <c r="C28" s="129">
        <v>3851</v>
      </c>
      <c r="D28" s="129">
        <v>0</v>
      </c>
      <c r="E28" s="128">
        <v>0</v>
      </c>
      <c r="F28" s="97">
        <v>0</v>
      </c>
      <c r="G28" s="129">
        <v>0</v>
      </c>
      <c r="H28" s="98">
        <v>0</v>
      </c>
      <c r="I28" s="130">
        <v>205</v>
      </c>
      <c r="J28" s="130">
        <v>13</v>
      </c>
      <c r="K28" s="130">
        <v>5</v>
      </c>
      <c r="L28" s="130">
        <v>13</v>
      </c>
      <c r="M28" s="532">
        <f t="shared" si="0"/>
        <v>5678</v>
      </c>
    </row>
    <row r="29" spans="1:13" ht="12" customHeight="1">
      <c r="A29" s="479" t="s">
        <v>135</v>
      </c>
      <c r="B29" s="128">
        <v>1444</v>
      </c>
      <c r="C29" s="129">
        <v>3972</v>
      </c>
      <c r="D29" s="129">
        <v>0</v>
      </c>
      <c r="E29" s="138">
        <v>0</v>
      </c>
      <c r="F29" s="139">
        <v>0</v>
      </c>
      <c r="G29" s="140">
        <v>0</v>
      </c>
      <c r="H29" s="141">
        <v>0</v>
      </c>
      <c r="I29" s="142">
        <v>183</v>
      </c>
      <c r="J29" s="142">
        <v>18</v>
      </c>
      <c r="K29" s="142">
        <v>11</v>
      </c>
      <c r="L29" s="142">
        <v>10</v>
      </c>
      <c r="M29" s="532">
        <f t="shared" si="0"/>
        <v>5638</v>
      </c>
    </row>
    <row r="30" spans="1:13" ht="12" customHeight="1">
      <c r="A30" s="479" t="s">
        <v>136</v>
      </c>
      <c r="B30" s="128">
        <v>1276</v>
      </c>
      <c r="C30" s="129">
        <v>3685</v>
      </c>
      <c r="D30" s="129">
        <v>0</v>
      </c>
      <c r="E30" s="138">
        <v>0</v>
      </c>
      <c r="F30" s="139">
        <v>0</v>
      </c>
      <c r="G30" s="140">
        <v>0</v>
      </c>
      <c r="H30" s="141">
        <v>0</v>
      </c>
      <c r="I30" s="142">
        <v>157</v>
      </c>
      <c r="J30" s="142">
        <v>17</v>
      </c>
      <c r="K30" s="142">
        <v>6</v>
      </c>
      <c r="L30" s="142">
        <v>15</v>
      </c>
      <c r="M30" s="532">
        <f t="shared" si="0"/>
        <v>5156</v>
      </c>
    </row>
    <row r="31" spans="1:13" ht="12" customHeight="1">
      <c r="A31" s="479" t="s">
        <v>137</v>
      </c>
      <c r="B31" s="128">
        <v>1279</v>
      </c>
      <c r="C31" s="129">
        <v>3723</v>
      </c>
      <c r="D31" s="129">
        <v>0</v>
      </c>
      <c r="E31" s="138">
        <v>0</v>
      </c>
      <c r="F31" s="139">
        <v>0</v>
      </c>
      <c r="G31" s="140">
        <v>0</v>
      </c>
      <c r="H31" s="141">
        <v>0</v>
      </c>
      <c r="I31" s="142">
        <v>131</v>
      </c>
      <c r="J31" s="142">
        <v>16</v>
      </c>
      <c r="K31" s="142">
        <v>6</v>
      </c>
      <c r="L31" s="142">
        <v>20</v>
      </c>
      <c r="M31" s="532">
        <f t="shared" si="0"/>
        <v>5175</v>
      </c>
    </row>
    <row r="32" spans="1:13" ht="12" customHeight="1">
      <c r="A32" s="479" t="s">
        <v>138</v>
      </c>
      <c r="B32" s="128">
        <v>1310</v>
      </c>
      <c r="C32" s="129">
        <v>3445</v>
      </c>
      <c r="D32" s="129">
        <v>0</v>
      </c>
      <c r="E32" s="138">
        <v>0</v>
      </c>
      <c r="F32" s="139">
        <v>0</v>
      </c>
      <c r="G32" s="140">
        <v>0</v>
      </c>
      <c r="H32" s="141">
        <v>0</v>
      </c>
      <c r="I32" s="142">
        <v>238</v>
      </c>
      <c r="J32" s="142">
        <v>20</v>
      </c>
      <c r="K32" s="142">
        <v>4</v>
      </c>
      <c r="L32" s="142">
        <v>17</v>
      </c>
      <c r="M32" s="532">
        <f t="shared" si="0"/>
        <v>5034</v>
      </c>
    </row>
    <row r="33" spans="1:13" ht="12" customHeight="1">
      <c r="A33" s="479" t="s">
        <v>139</v>
      </c>
      <c r="B33" s="128">
        <v>1152</v>
      </c>
      <c r="C33" s="129">
        <v>3558</v>
      </c>
      <c r="D33" s="129">
        <v>0</v>
      </c>
      <c r="E33" s="138">
        <v>0</v>
      </c>
      <c r="F33" s="139">
        <v>0</v>
      </c>
      <c r="G33" s="140">
        <v>0</v>
      </c>
      <c r="H33" s="141">
        <v>0</v>
      </c>
      <c r="I33" s="142">
        <v>229</v>
      </c>
      <c r="J33" s="142">
        <v>20</v>
      </c>
      <c r="K33" s="142">
        <v>7</v>
      </c>
      <c r="L33" s="142">
        <v>17</v>
      </c>
      <c r="M33" s="532">
        <f t="shared" si="0"/>
        <v>4983</v>
      </c>
    </row>
    <row r="34" spans="1:13" ht="12" customHeight="1">
      <c r="A34" s="479" t="s">
        <v>140</v>
      </c>
      <c r="B34" s="128">
        <v>924</v>
      </c>
      <c r="C34" s="129">
        <v>3592</v>
      </c>
      <c r="D34" s="129">
        <v>0</v>
      </c>
      <c r="E34" s="138">
        <v>0</v>
      </c>
      <c r="F34" s="139">
        <v>0</v>
      </c>
      <c r="G34" s="140">
        <v>0</v>
      </c>
      <c r="H34" s="141">
        <v>0</v>
      </c>
      <c r="I34" s="142">
        <v>191</v>
      </c>
      <c r="J34" s="142">
        <v>21</v>
      </c>
      <c r="K34" s="142">
        <v>2</v>
      </c>
      <c r="L34" s="142">
        <v>13</v>
      </c>
      <c r="M34" s="532">
        <f t="shared" si="0"/>
        <v>4743</v>
      </c>
    </row>
    <row r="35" spans="1:13" ht="12" customHeight="1">
      <c r="A35" s="479" t="s">
        <v>65</v>
      </c>
      <c r="B35" s="128">
        <v>1223</v>
      </c>
      <c r="C35" s="129">
        <v>3668</v>
      </c>
      <c r="D35" s="129">
        <v>0</v>
      </c>
      <c r="E35" s="138">
        <v>0</v>
      </c>
      <c r="F35" s="139">
        <v>0</v>
      </c>
      <c r="G35" s="140">
        <v>0</v>
      </c>
      <c r="H35" s="141">
        <v>0</v>
      </c>
      <c r="I35" s="142">
        <v>159</v>
      </c>
      <c r="J35" s="142">
        <v>20</v>
      </c>
      <c r="K35" s="142">
        <v>4</v>
      </c>
      <c r="L35" s="142">
        <v>14</v>
      </c>
      <c r="M35" s="532">
        <f t="shared" si="0"/>
        <v>5088</v>
      </c>
    </row>
    <row r="36" spans="1:13" ht="12" customHeight="1">
      <c r="A36" s="479" t="s">
        <v>66</v>
      </c>
      <c r="B36" s="128">
        <v>1060</v>
      </c>
      <c r="C36" s="129">
        <v>3301</v>
      </c>
      <c r="D36" s="129">
        <v>0</v>
      </c>
      <c r="E36" s="138">
        <v>0</v>
      </c>
      <c r="F36" s="139">
        <v>0</v>
      </c>
      <c r="G36" s="140">
        <v>0</v>
      </c>
      <c r="H36" s="141">
        <v>0</v>
      </c>
      <c r="I36" s="142">
        <v>184</v>
      </c>
      <c r="J36" s="142">
        <v>30</v>
      </c>
      <c r="K36" s="142">
        <v>4</v>
      </c>
      <c r="L36" s="142">
        <v>14</v>
      </c>
      <c r="M36" s="532">
        <f t="shared" si="0"/>
        <v>4593</v>
      </c>
    </row>
    <row r="37" spans="1:13" ht="12" customHeight="1">
      <c r="A37" s="479" t="s">
        <v>67</v>
      </c>
      <c r="B37" s="128">
        <v>740</v>
      </c>
      <c r="C37" s="129">
        <v>3541</v>
      </c>
      <c r="D37" s="129">
        <v>0</v>
      </c>
      <c r="E37" s="138">
        <v>0</v>
      </c>
      <c r="F37" s="139">
        <v>0</v>
      </c>
      <c r="G37" s="140">
        <v>0</v>
      </c>
      <c r="H37" s="141">
        <v>0</v>
      </c>
      <c r="I37" s="142">
        <v>153</v>
      </c>
      <c r="J37" s="142">
        <v>25</v>
      </c>
      <c r="K37" s="142">
        <v>2</v>
      </c>
      <c r="L37" s="142">
        <v>15</v>
      </c>
      <c r="M37" s="532">
        <f t="shared" si="0"/>
        <v>4476</v>
      </c>
    </row>
    <row r="38" spans="1:13" ht="12" customHeight="1">
      <c r="A38" s="479" t="s">
        <v>68</v>
      </c>
      <c r="B38" s="128">
        <v>778</v>
      </c>
      <c r="C38" s="129">
        <v>3879</v>
      </c>
      <c r="D38" s="129">
        <v>0</v>
      </c>
      <c r="E38" s="138">
        <v>0</v>
      </c>
      <c r="F38" s="139">
        <v>0</v>
      </c>
      <c r="G38" s="140">
        <v>0</v>
      </c>
      <c r="H38" s="141">
        <v>0</v>
      </c>
      <c r="I38" s="142">
        <v>150</v>
      </c>
      <c r="J38" s="142">
        <v>29</v>
      </c>
      <c r="K38" s="142">
        <v>4</v>
      </c>
      <c r="L38" s="142">
        <v>18</v>
      </c>
      <c r="M38" s="532">
        <f t="shared" si="0"/>
        <v>4858</v>
      </c>
    </row>
    <row r="39" spans="1:13" ht="12" customHeight="1">
      <c r="A39" s="479" t="s">
        <v>141</v>
      </c>
      <c r="B39" s="128">
        <v>888</v>
      </c>
      <c r="C39" s="129">
        <v>4175</v>
      </c>
      <c r="D39" s="129">
        <v>0</v>
      </c>
      <c r="E39" s="138">
        <v>0</v>
      </c>
      <c r="F39" s="139">
        <v>0</v>
      </c>
      <c r="G39" s="140">
        <v>0</v>
      </c>
      <c r="H39" s="141">
        <v>0</v>
      </c>
      <c r="I39" s="142">
        <v>183</v>
      </c>
      <c r="J39" s="142">
        <v>24</v>
      </c>
      <c r="K39" s="142">
        <v>3</v>
      </c>
      <c r="L39" s="142">
        <v>16</v>
      </c>
      <c r="M39" s="532">
        <f t="shared" si="0"/>
        <v>5289</v>
      </c>
    </row>
    <row r="40" spans="1:13" ht="12" customHeight="1">
      <c r="A40" s="479" t="s">
        <v>99</v>
      </c>
      <c r="B40" s="128">
        <v>783</v>
      </c>
      <c r="C40" s="129">
        <v>4235</v>
      </c>
      <c r="D40" s="129">
        <v>0</v>
      </c>
      <c r="E40" s="138">
        <v>0</v>
      </c>
      <c r="F40" s="139">
        <v>0</v>
      </c>
      <c r="G40" s="140">
        <v>0</v>
      </c>
      <c r="H40" s="141">
        <v>0</v>
      </c>
      <c r="I40" s="142">
        <v>183</v>
      </c>
      <c r="J40" s="142">
        <v>27</v>
      </c>
      <c r="K40" s="142">
        <v>7</v>
      </c>
      <c r="L40" s="142">
        <v>11</v>
      </c>
      <c r="M40" s="532">
        <f t="shared" si="0"/>
        <v>5246</v>
      </c>
    </row>
    <row r="41" spans="1:13" ht="12" customHeight="1">
      <c r="A41" s="479" t="s">
        <v>142</v>
      </c>
      <c r="B41" s="128">
        <v>766</v>
      </c>
      <c r="C41" s="129">
        <v>3698</v>
      </c>
      <c r="D41" s="129">
        <v>0</v>
      </c>
      <c r="E41" s="138">
        <v>0</v>
      </c>
      <c r="F41" s="139">
        <v>0</v>
      </c>
      <c r="G41" s="140">
        <v>0</v>
      </c>
      <c r="H41" s="141">
        <v>0</v>
      </c>
      <c r="I41" s="142">
        <v>193</v>
      </c>
      <c r="J41" s="142">
        <v>23</v>
      </c>
      <c r="K41" s="142">
        <v>9</v>
      </c>
      <c r="L41" s="142">
        <v>9</v>
      </c>
      <c r="M41" s="532">
        <f t="shared" si="0"/>
        <v>4698</v>
      </c>
    </row>
    <row r="42" spans="1:13" ht="12" customHeight="1">
      <c r="A42" s="479" t="s">
        <v>143</v>
      </c>
      <c r="B42" s="128">
        <v>684</v>
      </c>
      <c r="C42" s="129">
        <v>3381</v>
      </c>
      <c r="D42" s="129">
        <v>0</v>
      </c>
      <c r="E42" s="138">
        <v>0</v>
      </c>
      <c r="F42" s="139">
        <v>0</v>
      </c>
      <c r="G42" s="140">
        <v>0</v>
      </c>
      <c r="H42" s="141">
        <v>0</v>
      </c>
      <c r="I42" s="142">
        <v>253</v>
      </c>
      <c r="J42" s="142">
        <v>26</v>
      </c>
      <c r="K42" s="142">
        <v>20</v>
      </c>
      <c r="L42" s="142">
        <v>11</v>
      </c>
      <c r="M42" s="532">
        <f t="shared" si="0"/>
        <v>4375</v>
      </c>
    </row>
    <row r="43" spans="1:13" ht="12" customHeight="1">
      <c r="A43" s="479" t="s">
        <v>144</v>
      </c>
      <c r="B43" s="128">
        <v>712</v>
      </c>
      <c r="C43" s="129">
        <v>3357</v>
      </c>
      <c r="D43" s="129">
        <v>0</v>
      </c>
      <c r="E43" s="138">
        <v>0</v>
      </c>
      <c r="F43" s="139">
        <v>0</v>
      </c>
      <c r="G43" s="140">
        <v>0</v>
      </c>
      <c r="H43" s="141">
        <v>0</v>
      </c>
      <c r="I43" s="142">
        <v>188</v>
      </c>
      <c r="J43" s="142">
        <v>25</v>
      </c>
      <c r="K43" s="142">
        <v>5</v>
      </c>
      <c r="L43" s="142">
        <v>10</v>
      </c>
      <c r="M43" s="532">
        <f t="shared" si="0"/>
        <v>4297</v>
      </c>
    </row>
    <row r="44" spans="1:13" ht="12" customHeight="1">
      <c r="A44" s="479" t="s">
        <v>40</v>
      </c>
      <c r="B44" s="128">
        <v>820</v>
      </c>
      <c r="C44" s="129">
        <v>3612</v>
      </c>
      <c r="D44" s="129">
        <v>0</v>
      </c>
      <c r="E44" s="138">
        <v>0</v>
      </c>
      <c r="F44" s="139">
        <v>0</v>
      </c>
      <c r="G44" s="140">
        <v>0</v>
      </c>
      <c r="H44" s="141">
        <v>0</v>
      </c>
      <c r="I44" s="142">
        <v>173</v>
      </c>
      <c r="J44" s="142">
        <v>25</v>
      </c>
      <c r="K44" s="142">
        <v>4</v>
      </c>
      <c r="L44" s="142">
        <v>15</v>
      </c>
      <c r="M44" s="532">
        <f t="shared" si="0"/>
        <v>4649</v>
      </c>
    </row>
    <row r="45" spans="1:13" ht="12" customHeight="1">
      <c r="A45" s="479" t="s">
        <v>41</v>
      </c>
      <c r="B45" s="128">
        <v>926</v>
      </c>
      <c r="C45" s="129">
        <v>3334</v>
      </c>
      <c r="D45" s="129">
        <v>0</v>
      </c>
      <c r="E45" s="138">
        <v>0</v>
      </c>
      <c r="F45" s="139">
        <v>0</v>
      </c>
      <c r="G45" s="140">
        <v>0</v>
      </c>
      <c r="H45" s="141">
        <v>0</v>
      </c>
      <c r="I45" s="142">
        <v>238</v>
      </c>
      <c r="J45" s="142">
        <v>21</v>
      </c>
      <c r="K45" s="142">
        <v>4</v>
      </c>
      <c r="L45" s="142">
        <v>11</v>
      </c>
      <c r="M45" s="532">
        <f t="shared" si="0"/>
        <v>4534</v>
      </c>
    </row>
    <row r="46" spans="1:13" ht="12" customHeight="1">
      <c r="A46" s="479" t="s">
        <v>42</v>
      </c>
      <c r="B46" s="128">
        <v>786</v>
      </c>
      <c r="C46" s="129">
        <v>3217</v>
      </c>
      <c r="D46" s="129">
        <v>0</v>
      </c>
      <c r="E46" s="138">
        <v>0</v>
      </c>
      <c r="F46" s="139">
        <v>0</v>
      </c>
      <c r="G46" s="140">
        <v>0</v>
      </c>
      <c r="H46" s="141">
        <v>0</v>
      </c>
      <c r="I46" s="142">
        <v>239</v>
      </c>
      <c r="J46" s="142">
        <v>20</v>
      </c>
      <c r="K46" s="142">
        <v>5</v>
      </c>
      <c r="L46" s="142">
        <v>12</v>
      </c>
      <c r="M46" s="532">
        <f t="shared" ref="M46:M52" si="1">SUM(B46:L46)</f>
        <v>4279</v>
      </c>
    </row>
    <row r="47" spans="1:13" ht="12" customHeight="1">
      <c r="A47" s="479">
        <v>2008</v>
      </c>
      <c r="B47" s="131">
        <v>775</v>
      </c>
      <c r="C47" s="132">
        <v>2971</v>
      </c>
      <c r="D47" s="132">
        <v>0</v>
      </c>
      <c r="E47" s="133">
        <v>0</v>
      </c>
      <c r="F47" s="134">
        <v>0</v>
      </c>
      <c r="G47" s="135">
        <v>0</v>
      </c>
      <c r="H47" s="136">
        <v>0</v>
      </c>
      <c r="I47" s="137">
        <v>266</v>
      </c>
      <c r="J47" s="137">
        <v>20</v>
      </c>
      <c r="K47" s="137">
        <v>4</v>
      </c>
      <c r="L47" s="137">
        <v>16</v>
      </c>
      <c r="M47" s="533">
        <f t="shared" si="1"/>
        <v>4052</v>
      </c>
    </row>
    <row r="48" spans="1:13" ht="12" customHeight="1">
      <c r="A48" s="479">
        <v>2009</v>
      </c>
      <c r="B48" s="131">
        <v>735</v>
      </c>
      <c r="C48" s="132">
        <v>2929</v>
      </c>
      <c r="D48" s="132">
        <v>0</v>
      </c>
      <c r="E48" s="133">
        <v>0</v>
      </c>
      <c r="F48" s="134">
        <v>0</v>
      </c>
      <c r="G48" s="135">
        <v>0</v>
      </c>
      <c r="H48" s="136">
        <v>0</v>
      </c>
      <c r="I48" s="137">
        <v>213</v>
      </c>
      <c r="J48" s="137">
        <v>22</v>
      </c>
      <c r="K48" s="137">
        <v>4</v>
      </c>
      <c r="L48" s="137">
        <v>12</v>
      </c>
      <c r="M48" s="533">
        <f t="shared" si="1"/>
        <v>3915</v>
      </c>
    </row>
    <row r="49" spans="1:13" ht="12" customHeight="1">
      <c r="A49" s="479">
        <v>2010</v>
      </c>
      <c r="B49" s="131">
        <v>730</v>
      </c>
      <c r="C49" s="132">
        <v>2647</v>
      </c>
      <c r="D49" s="132">
        <v>0</v>
      </c>
      <c r="E49" s="133">
        <v>0</v>
      </c>
      <c r="F49" s="134">
        <v>0</v>
      </c>
      <c r="G49" s="135">
        <v>0</v>
      </c>
      <c r="H49" s="136">
        <v>0</v>
      </c>
      <c r="I49" s="137">
        <v>197</v>
      </c>
      <c r="J49" s="137">
        <v>19</v>
      </c>
      <c r="K49" s="137">
        <v>5</v>
      </c>
      <c r="L49" s="137">
        <v>9</v>
      </c>
      <c r="M49" s="533">
        <f t="shared" si="1"/>
        <v>3607</v>
      </c>
    </row>
    <row r="50" spans="1:13" s="70" customFormat="1" ht="12" customHeight="1">
      <c r="A50" s="479">
        <v>2011</v>
      </c>
      <c r="B50" s="131">
        <v>666</v>
      </c>
      <c r="C50" s="132">
        <v>2445</v>
      </c>
      <c r="D50" s="132">
        <v>0</v>
      </c>
      <c r="E50" s="133">
        <v>0</v>
      </c>
      <c r="F50" s="134">
        <v>0</v>
      </c>
      <c r="G50" s="135">
        <v>0</v>
      </c>
      <c r="H50" s="136">
        <v>0</v>
      </c>
      <c r="I50" s="137">
        <v>164</v>
      </c>
      <c r="J50" s="137">
        <v>23</v>
      </c>
      <c r="K50" s="137">
        <v>8</v>
      </c>
      <c r="L50" s="137">
        <v>13</v>
      </c>
      <c r="M50" s="533">
        <f t="shared" si="1"/>
        <v>3319</v>
      </c>
    </row>
    <row r="51" spans="1:13" s="70" customFormat="1" ht="12" customHeight="1">
      <c r="A51" s="479">
        <v>2012</v>
      </c>
      <c r="B51" s="131">
        <v>631</v>
      </c>
      <c r="C51" s="132">
        <v>2168</v>
      </c>
      <c r="D51" s="132">
        <v>0</v>
      </c>
      <c r="E51" s="133">
        <v>0</v>
      </c>
      <c r="F51" s="134">
        <v>0</v>
      </c>
      <c r="G51" s="135">
        <v>0</v>
      </c>
      <c r="H51" s="136">
        <v>0</v>
      </c>
      <c r="I51" s="137">
        <v>192</v>
      </c>
      <c r="J51" s="137">
        <v>26</v>
      </c>
      <c r="K51" s="137">
        <v>6</v>
      </c>
      <c r="L51" s="137">
        <v>11</v>
      </c>
      <c r="M51" s="533">
        <f t="shared" si="1"/>
        <v>3034</v>
      </c>
    </row>
    <row r="52" spans="1:13" s="70" customFormat="1" ht="12" customHeight="1">
      <c r="A52" s="479">
        <v>2013</v>
      </c>
      <c r="B52" s="131">
        <v>639</v>
      </c>
      <c r="C52" s="132">
        <v>2084</v>
      </c>
      <c r="D52" s="132">
        <v>0</v>
      </c>
      <c r="E52" s="133">
        <v>0</v>
      </c>
      <c r="F52" s="134">
        <v>0</v>
      </c>
      <c r="G52" s="135">
        <v>0</v>
      </c>
      <c r="H52" s="136">
        <v>0</v>
      </c>
      <c r="I52" s="137">
        <v>284</v>
      </c>
      <c r="J52" s="137">
        <v>14</v>
      </c>
      <c r="K52" s="137">
        <v>6</v>
      </c>
      <c r="L52" s="137">
        <v>14</v>
      </c>
      <c r="M52" s="533">
        <f t="shared" si="1"/>
        <v>3041</v>
      </c>
    </row>
    <row r="53" spans="1:13" s="70" customFormat="1" ht="12" customHeight="1">
      <c r="A53" s="479">
        <v>2014</v>
      </c>
      <c r="B53" s="131">
        <v>664</v>
      </c>
      <c r="C53" s="132">
        <v>1819</v>
      </c>
      <c r="D53" s="132">
        <v>0</v>
      </c>
      <c r="E53" s="133">
        <v>0</v>
      </c>
      <c r="F53" s="134">
        <v>0</v>
      </c>
      <c r="G53" s="135">
        <v>0</v>
      </c>
      <c r="H53" s="136">
        <v>0</v>
      </c>
      <c r="I53" s="137">
        <v>378</v>
      </c>
      <c r="J53" s="137">
        <v>12</v>
      </c>
      <c r="K53" s="137">
        <v>8</v>
      </c>
      <c r="L53" s="137">
        <v>5</v>
      </c>
      <c r="M53" s="533">
        <f>SUM(B53:L53)</f>
        <v>2886</v>
      </c>
    </row>
    <row r="54" spans="1:13" s="70" customFormat="1" ht="12" customHeight="1">
      <c r="A54" s="479">
        <v>2015</v>
      </c>
      <c r="B54" s="131">
        <v>629</v>
      </c>
      <c r="C54" s="132">
        <v>1775</v>
      </c>
      <c r="D54" s="132">
        <v>0</v>
      </c>
      <c r="E54" s="133">
        <v>0</v>
      </c>
      <c r="F54" s="134">
        <v>0</v>
      </c>
      <c r="G54" s="135">
        <v>0</v>
      </c>
      <c r="H54" s="136">
        <v>0</v>
      </c>
      <c r="I54" s="137">
        <v>450</v>
      </c>
      <c r="J54" s="137">
        <v>17</v>
      </c>
      <c r="K54" s="137">
        <v>11</v>
      </c>
      <c r="L54" s="137">
        <v>8</v>
      </c>
      <c r="M54" s="533">
        <f>SUM(B54:L54)</f>
        <v>2890</v>
      </c>
    </row>
    <row r="55" spans="1:13" s="70" customFormat="1" ht="12" customHeight="1">
      <c r="A55" s="480">
        <v>2016</v>
      </c>
      <c r="B55" s="824">
        <v>677</v>
      </c>
      <c r="C55" s="523">
        <v>1758</v>
      </c>
      <c r="D55" s="523">
        <v>0</v>
      </c>
      <c r="E55" s="524">
        <v>0</v>
      </c>
      <c r="F55" s="525">
        <v>0</v>
      </c>
      <c r="G55" s="526">
        <v>0</v>
      </c>
      <c r="H55" s="527">
        <v>0</v>
      </c>
      <c r="I55" s="512">
        <v>449</v>
      </c>
      <c r="J55" s="512">
        <v>21</v>
      </c>
      <c r="K55" s="512">
        <v>14</v>
      </c>
      <c r="L55" s="512">
        <v>4</v>
      </c>
      <c r="M55" s="534">
        <f>SUM(B55:L55)</f>
        <v>2923</v>
      </c>
    </row>
    <row r="56" spans="1:13" ht="14.25" customHeight="1">
      <c r="A56" s="57" t="s">
        <v>305</v>
      </c>
    </row>
    <row r="57" spans="1:13" ht="10.5" customHeight="1">
      <c r="A57" s="57" t="s">
        <v>437</v>
      </c>
    </row>
    <row r="58" spans="1:13" ht="10.5" customHeight="1">
      <c r="A58" s="57" t="s">
        <v>584</v>
      </c>
    </row>
    <row r="59" spans="1:13" s="281" customFormat="1" ht="12.75">
      <c r="A59" s="278" t="s">
        <v>1372</v>
      </c>
      <c r="B59" s="279"/>
      <c r="C59" s="279"/>
      <c r="D59" s="279"/>
      <c r="E59" s="279"/>
      <c r="F59" s="279"/>
      <c r="G59" s="279"/>
      <c r="H59" s="280"/>
    </row>
  </sheetData>
  <mergeCells count="1">
    <mergeCell ref="M4:M5"/>
  </mergeCells>
  <phoneticPr fontId="0" type="noConversion"/>
  <printOptions verticalCentered="1"/>
  <pageMargins left="0.78740157480314965" right="0.86614173228346458" top="0.78740157480314965" bottom="0.59055118110236227" header="0.51181102362204722" footer="0.51181102362204722"/>
  <pageSetup paperSize="9" scale="8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M59"/>
  <sheetViews>
    <sheetView showOutlineSymbols="0" defaultGridColor="0" colorId="31" workbookViewId="0"/>
  </sheetViews>
  <sheetFormatPr defaultColWidth="12" defaultRowHeight="12"/>
  <cols>
    <col min="1" max="1" width="9.5703125" style="36" customWidth="1"/>
    <col min="2" max="2" width="11.140625" style="143" customWidth="1"/>
    <col min="3" max="3" width="11.42578125" style="143" customWidth="1"/>
    <col min="4" max="4" width="11.28515625" style="144" customWidth="1"/>
    <col min="5" max="5" width="8.7109375" style="143" customWidth="1"/>
    <col min="6" max="6" width="10.5703125" style="144" customWidth="1"/>
    <col min="7" max="7" width="11.140625" style="144" customWidth="1"/>
    <col min="8" max="8" width="13.140625" style="90" customWidth="1"/>
    <col min="9" max="9" width="12.140625" style="90" customWidth="1"/>
    <col min="10" max="10" width="9.28515625" style="144" customWidth="1"/>
    <col min="11" max="12" width="10.5703125" style="144" customWidth="1"/>
    <col min="13" max="13" width="13.42578125" style="37" customWidth="1"/>
    <col min="14" max="16384" width="12" style="36"/>
  </cols>
  <sheetData>
    <row r="1" spans="1:13">
      <c r="M1" s="38" t="s">
        <v>98</v>
      </c>
    </row>
    <row r="2" spans="1:13">
      <c r="M2" s="38" t="s">
        <v>38</v>
      </c>
    </row>
    <row r="3" spans="1:13" ht="10.5" customHeight="1"/>
    <row r="4" spans="1:13" s="92" customFormat="1" ht="12" customHeight="1">
      <c r="A4" s="270" t="s">
        <v>698</v>
      </c>
      <c r="B4" s="145"/>
      <c r="C4" s="145"/>
      <c r="D4" s="146"/>
      <c r="E4" s="145"/>
      <c r="F4" s="146"/>
      <c r="G4" s="146"/>
      <c r="H4" s="93"/>
      <c r="I4" s="93"/>
      <c r="J4" s="146"/>
      <c r="K4" s="146"/>
      <c r="L4" s="146"/>
      <c r="M4" s="1622" t="s">
        <v>62</v>
      </c>
    </row>
    <row r="5" spans="1:13" ht="6" customHeight="1">
      <c r="M5" s="1622"/>
    </row>
    <row r="6" spans="1:13" ht="16.5" customHeight="1">
      <c r="A6" s="513" t="s">
        <v>118</v>
      </c>
      <c r="B6" s="518" t="s">
        <v>204</v>
      </c>
      <c r="C6" s="519" t="s">
        <v>205</v>
      </c>
      <c r="D6" s="520" t="s">
        <v>206</v>
      </c>
      <c r="E6" s="519" t="s">
        <v>207</v>
      </c>
      <c r="F6" s="520" t="s">
        <v>225</v>
      </c>
      <c r="G6" s="520" t="s">
        <v>209</v>
      </c>
      <c r="H6" s="521" t="s">
        <v>210</v>
      </c>
      <c r="I6" s="521" t="s">
        <v>211</v>
      </c>
      <c r="J6" s="520" t="s">
        <v>543</v>
      </c>
      <c r="K6" s="520" t="s">
        <v>212</v>
      </c>
      <c r="L6" s="522" t="s">
        <v>213</v>
      </c>
      <c r="M6" s="517" t="s">
        <v>226</v>
      </c>
    </row>
    <row r="7" spans="1:13" ht="13.5" customHeight="1">
      <c r="A7" s="479" t="s">
        <v>166</v>
      </c>
      <c r="B7" s="147">
        <v>782446</v>
      </c>
      <c r="C7" s="147">
        <v>1425085</v>
      </c>
      <c r="D7" s="148">
        <v>988804</v>
      </c>
      <c r="E7" s="149">
        <v>84277</v>
      </c>
      <c r="F7" s="148">
        <v>7112</v>
      </c>
      <c r="G7" s="148">
        <v>366015</v>
      </c>
      <c r="H7" s="130">
        <v>0</v>
      </c>
      <c r="I7" s="130">
        <v>129810</v>
      </c>
      <c r="J7" s="148">
        <v>0</v>
      </c>
      <c r="K7" s="148">
        <v>0</v>
      </c>
      <c r="L7" s="148">
        <v>0</v>
      </c>
      <c r="M7" s="514">
        <f t="shared" ref="M7:M49" si="0">SUM(B7:L7)</f>
        <v>3783549</v>
      </c>
    </row>
    <row r="8" spans="1:13" ht="12" customHeight="1">
      <c r="A8" s="479" t="s">
        <v>227</v>
      </c>
      <c r="B8" s="150">
        <v>727660</v>
      </c>
      <c r="C8" s="150">
        <v>1838594</v>
      </c>
      <c r="D8" s="151">
        <v>1462584</v>
      </c>
      <c r="E8" s="152">
        <v>57059</v>
      </c>
      <c r="F8" s="153">
        <v>0</v>
      </c>
      <c r="G8" s="153">
        <v>330547</v>
      </c>
      <c r="H8" s="137">
        <v>0</v>
      </c>
      <c r="I8" s="137">
        <v>43577</v>
      </c>
      <c r="J8" s="153">
        <v>0</v>
      </c>
      <c r="K8" s="153">
        <v>0</v>
      </c>
      <c r="L8" s="153">
        <v>0</v>
      </c>
      <c r="M8" s="514">
        <f t="shared" si="0"/>
        <v>4460021</v>
      </c>
    </row>
    <row r="9" spans="1:13" ht="12" customHeight="1">
      <c r="A9" s="479" t="s">
        <v>214</v>
      </c>
      <c r="B9" s="147">
        <v>480485</v>
      </c>
      <c r="C9" s="147">
        <v>1746733</v>
      </c>
      <c r="D9" s="148">
        <v>2067143</v>
      </c>
      <c r="E9" s="149">
        <v>50551</v>
      </c>
      <c r="F9" s="148">
        <v>0</v>
      </c>
      <c r="G9" s="148">
        <v>321912</v>
      </c>
      <c r="H9" s="130">
        <v>0</v>
      </c>
      <c r="I9" s="130">
        <v>0</v>
      </c>
      <c r="J9" s="148">
        <v>0</v>
      </c>
      <c r="K9" s="148">
        <v>0</v>
      </c>
      <c r="L9" s="148">
        <v>0</v>
      </c>
      <c r="M9" s="514">
        <f t="shared" si="0"/>
        <v>4666824</v>
      </c>
    </row>
    <row r="10" spans="1:13" ht="12" customHeight="1">
      <c r="A10" s="479" t="s">
        <v>215</v>
      </c>
      <c r="B10" s="147">
        <v>427183</v>
      </c>
      <c r="C10" s="147">
        <v>1710791</v>
      </c>
      <c r="D10" s="148">
        <v>2251183</v>
      </c>
      <c r="E10" s="149">
        <v>40871</v>
      </c>
      <c r="F10" s="148">
        <v>0</v>
      </c>
      <c r="G10" s="148">
        <v>257828</v>
      </c>
      <c r="H10" s="130">
        <v>0</v>
      </c>
      <c r="I10" s="130">
        <v>0</v>
      </c>
      <c r="J10" s="148">
        <v>0</v>
      </c>
      <c r="K10" s="148">
        <v>0</v>
      </c>
      <c r="L10" s="148">
        <v>0</v>
      </c>
      <c r="M10" s="514">
        <f t="shared" si="0"/>
        <v>4687856</v>
      </c>
    </row>
    <row r="11" spans="1:13" ht="12" customHeight="1">
      <c r="A11" s="479" t="s">
        <v>216</v>
      </c>
      <c r="B11" s="147">
        <v>418184</v>
      </c>
      <c r="C11" s="147">
        <v>1648122</v>
      </c>
      <c r="D11" s="148">
        <v>2514647</v>
      </c>
      <c r="E11" s="149">
        <v>14729</v>
      </c>
      <c r="F11" s="148">
        <v>0</v>
      </c>
      <c r="G11" s="148">
        <v>208207</v>
      </c>
      <c r="H11" s="130">
        <v>31904</v>
      </c>
      <c r="I11" s="130">
        <v>0</v>
      </c>
      <c r="J11" s="148">
        <v>11952</v>
      </c>
      <c r="K11" s="148">
        <v>0</v>
      </c>
      <c r="L11" s="148">
        <v>0</v>
      </c>
      <c r="M11" s="514">
        <f t="shared" si="0"/>
        <v>4847745</v>
      </c>
    </row>
    <row r="12" spans="1:13" ht="12" customHeight="1">
      <c r="A12" s="479" t="s">
        <v>217</v>
      </c>
      <c r="B12" s="147">
        <v>580394</v>
      </c>
      <c r="C12" s="147">
        <v>1792256</v>
      </c>
      <c r="D12" s="148">
        <v>2588096</v>
      </c>
      <c r="E12" s="149">
        <v>3624</v>
      </c>
      <c r="F12" s="148">
        <v>0</v>
      </c>
      <c r="G12" s="148">
        <v>154703</v>
      </c>
      <c r="H12" s="130">
        <v>11843</v>
      </c>
      <c r="I12" s="130">
        <v>0</v>
      </c>
      <c r="J12" s="148">
        <v>5976</v>
      </c>
      <c r="K12" s="148">
        <v>0</v>
      </c>
      <c r="L12" s="148">
        <v>0</v>
      </c>
      <c r="M12" s="514">
        <f t="shared" si="0"/>
        <v>5136892</v>
      </c>
    </row>
    <row r="13" spans="1:13" ht="12" customHeight="1">
      <c r="A13" s="479" t="s">
        <v>218</v>
      </c>
      <c r="B13" s="147">
        <v>673204</v>
      </c>
      <c r="C13" s="147">
        <v>1588628</v>
      </c>
      <c r="D13" s="148">
        <v>938313</v>
      </c>
      <c r="E13" s="149">
        <v>0</v>
      </c>
      <c r="F13" s="148">
        <v>43</v>
      </c>
      <c r="G13" s="148">
        <v>75574</v>
      </c>
      <c r="H13" s="130">
        <v>34334</v>
      </c>
      <c r="I13" s="130">
        <v>0</v>
      </c>
      <c r="J13" s="148">
        <v>0</v>
      </c>
      <c r="K13" s="148">
        <v>0</v>
      </c>
      <c r="L13" s="148">
        <v>0</v>
      </c>
      <c r="M13" s="514">
        <f t="shared" si="0"/>
        <v>3310096</v>
      </c>
    </row>
    <row r="14" spans="1:13" ht="12" customHeight="1">
      <c r="A14" s="479" t="s">
        <v>219</v>
      </c>
      <c r="B14" s="147">
        <v>784877</v>
      </c>
      <c r="C14" s="147">
        <v>2315657</v>
      </c>
      <c r="D14" s="148">
        <v>0</v>
      </c>
      <c r="E14" s="149">
        <v>156</v>
      </c>
      <c r="F14" s="148">
        <v>0</v>
      </c>
      <c r="G14" s="148">
        <v>0</v>
      </c>
      <c r="H14" s="130">
        <v>32970</v>
      </c>
      <c r="I14" s="130">
        <v>76185</v>
      </c>
      <c r="J14" s="148">
        <v>0</v>
      </c>
      <c r="K14" s="148">
        <v>7033</v>
      </c>
      <c r="L14" s="148">
        <v>13550</v>
      </c>
      <c r="M14" s="514">
        <f t="shared" si="0"/>
        <v>3230428</v>
      </c>
    </row>
    <row r="15" spans="1:13" ht="12" customHeight="1">
      <c r="A15" s="479" t="s">
        <v>220</v>
      </c>
      <c r="B15" s="147">
        <v>1103047</v>
      </c>
      <c r="C15" s="147">
        <v>2941129</v>
      </c>
      <c r="D15" s="148">
        <v>0</v>
      </c>
      <c r="E15" s="149">
        <v>0</v>
      </c>
      <c r="F15" s="148">
        <v>0</v>
      </c>
      <c r="G15" s="148">
        <v>0</v>
      </c>
      <c r="H15" s="130">
        <v>8776</v>
      </c>
      <c r="I15" s="130">
        <v>133805</v>
      </c>
      <c r="J15" s="148">
        <v>0</v>
      </c>
      <c r="K15" s="148">
        <v>14988</v>
      </c>
      <c r="L15" s="148">
        <v>33875</v>
      </c>
      <c r="M15" s="514">
        <f t="shared" si="0"/>
        <v>4235620</v>
      </c>
    </row>
    <row r="16" spans="1:13" ht="12" customHeight="1">
      <c r="A16" s="479" t="s">
        <v>221</v>
      </c>
      <c r="B16" s="147">
        <v>933874</v>
      </c>
      <c r="C16" s="147">
        <v>3509534</v>
      </c>
      <c r="D16" s="148">
        <v>0</v>
      </c>
      <c r="E16" s="149">
        <v>1134</v>
      </c>
      <c r="F16" s="148">
        <v>0</v>
      </c>
      <c r="G16" s="148">
        <v>0</v>
      </c>
      <c r="H16" s="130">
        <v>26654</v>
      </c>
      <c r="I16" s="130">
        <v>124653</v>
      </c>
      <c r="J16" s="148">
        <v>0</v>
      </c>
      <c r="K16" s="148">
        <v>9676</v>
      </c>
      <c r="L16" s="148">
        <v>75452</v>
      </c>
      <c r="M16" s="514">
        <f t="shared" si="0"/>
        <v>4680977</v>
      </c>
    </row>
    <row r="17" spans="1:13" ht="12" customHeight="1">
      <c r="A17" s="479" t="s">
        <v>222</v>
      </c>
      <c r="B17" s="147">
        <v>935647</v>
      </c>
      <c r="C17" s="147">
        <v>4532932</v>
      </c>
      <c r="D17" s="148">
        <v>0</v>
      </c>
      <c r="E17" s="149">
        <v>0</v>
      </c>
      <c r="F17" s="148">
        <v>0</v>
      </c>
      <c r="G17" s="148">
        <v>0</v>
      </c>
      <c r="H17" s="130">
        <v>28116</v>
      </c>
      <c r="I17" s="130">
        <v>80978</v>
      </c>
      <c r="J17" s="148">
        <v>0</v>
      </c>
      <c r="K17" s="148">
        <v>26253</v>
      </c>
      <c r="L17" s="148">
        <v>71053</v>
      </c>
      <c r="M17" s="514">
        <f t="shared" si="0"/>
        <v>5674979</v>
      </c>
    </row>
    <row r="18" spans="1:13" ht="12" customHeight="1">
      <c r="A18" s="479" t="s">
        <v>223</v>
      </c>
      <c r="B18" s="147">
        <v>1163243</v>
      </c>
      <c r="C18" s="147">
        <v>4858567</v>
      </c>
      <c r="D18" s="148">
        <v>0</v>
      </c>
      <c r="E18" s="149">
        <v>0</v>
      </c>
      <c r="F18" s="148">
        <v>0</v>
      </c>
      <c r="G18" s="148">
        <v>0</v>
      </c>
      <c r="H18" s="130">
        <v>35674</v>
      </c>
      <c r="I18" s="130">
        <v>58100</v>
      </c>
      <c r="J18" s="148">
        <v>0</v>
      </c>
      <c r="K18" s="148">
        <v>18648</v>
      </c>
      <c r="L18" s="148">
        <v>33875</v>
      </c>
      <c r="M18" s="514">
        <f t="shared" si="0"/>
        <v>6168107</v>
      </c>
    </row>
    <row r="19" spans="1:13" ht="12" customHeight="1">
      <c r="A19" s="479" t="s">
        <v>224</v>
      </c>
      <c r="B19" s="147">
        <v>1235581</v>
      </c>
      <c r="C19" s="147">
        <v>4347632</v>
      </c>
      <c r="D19" s="148">
        <v>0</v>
      </c>
      <c r="E19" s="149">
        <v>0</v>
      </c>
      <c r="F19" s="148">
        <v>0</v>
      </c>
      <c r="G19" s="148">
        <v>0</v>
      </c>
      <c r="H19" s="130">
        <v>9570</v>
      </c>
      <c r="I19" s="130">
        <v>49259</v>
      </c>
      <c r="J19" s="148">
        <v>6775</v>
      </c>
      <c r="K19" s="148">
        <v>31371</v>
      </c>
      <c r="L19" s="148">
        <v>62927</v>
      </c>
      <c r="M19" s="514">
        <f t="shared" si="0"/>
        <v>5743115</v>
      </c>
    </row>
    <row r="20" spans="1:13" ht="12" customHeight="1">
      <c r="A20" s="479" t="s">
        <v>126</v>
      </c>
      <c r="B20" s="147">
        <v>1675523</v>
      </c>
      <c r="C20" s="147">
        <v>4615930</v>
      </c>
      <c r="D20" s="148">
        <v>0</v>
      </c>
      <c r="E20" s="149">
        <v>0</v>
      </c>
      <c r="F20" s="148">
        <v>0</v>
      </c>
      <c r="G20" s="148">
        <v>0</v>
      </c>
      <c r="H20" s="130">
        <v>0</v>
      </c>
      <c r="I20" s="130">
        <v>64516</v>
      </c>
      <c r="J20" s="148">
        <v>0</v>
      </c>
      <c r="K20" s="148">
        <v>19078</v>
      </c>
      <c r="L20" s="148">
        <v>114182</v>
      </c>
      <c r="M20" s="514">
        <f t="shared" si="0"/>
        <v>6489229</v>
      </c>
    </row>
    <row r="21" spans="1:13" ht="12" customHeight="1">
      <c r="A21" s="479" t="s">
        <v>127</v>
      </c>
      <c r="B21" s="147">
        <v>2798907</v>
      </c>
      <c r="C21" s="147">
        <v>5649074</v>
      </c>
      <c r="D21" s="148">
        <v>0</v>
      </c>
      <c r="E21" s="149">
        <v>0</v>
      </c>
      <c r="F21" s="148">
        <v>0</v>
      </c>
      <c r="G21" s="148">
        <v>0</v>
      </c>
      <c r="H21" s="130">
        <v>0</v>
      </c>
      <c r="I21" s="130">
        <v>89867</v>
      </c>
      <c r="J21" s="148">
        <v>0</v>
      </c>
      <c r="K21" s="148">
        <v>19967</v>
      </c>
      <c r="L21" s="148">
        <v>69285</v>
      </c>
      <c r="M21" s="514">
        <f t="shared" si="0"/>
        <v>8627100</v>
      </c>
    </row>
    <row r="22" spans="1:13" ht="12" customHeight="1">
      <c r="A22" s="479" t="s">
        <v>128</v>
      </c>
      <c r="B22" s="147">
        <v>3750840</v>
      </c>
      <c r="C22" s="147">
        <v>6816322</v>
      </c>
      <c r="D22" s="148">
        <v>0</v>
      </c>
      <c r="E22" s="149">
        <v>0</v>
      </c>
      <c r="F22" s="148">
        <v>0</v>
      </c>
      <c r="G22" s="148">
        <v>0</v>
      </c>
      <c r="H22" s="130">
        <v>0</v>
      </c>
      <c r="I22" s="130">
        <v>66900</v>
      </c>
      <c r="J22" s="148">
        <v>0</v>
      </c>
      <c r="K22" s="148">
        <v>0</v>
      </c>
      <c r="L22" s="148">
        <v>0</v>
      </c>
      <c r="M22" s="514">
        <f t="shared" si="0"/>
        <v>10634062</v>
      </c>
    </row>
    <row r="23" spans="1:13" ht="12" customHeight="1">
      <c r="A23" s="479" t="s">
        <v>129</v>
      </c>
      <c r="B23" s="147">
        <v>3765355</v>
      </c>
      <c r="C23" s="147">
        <v>8149486</v>
      </c>
      <c r="D23" s="148">
        <v>0</v>
      </c>
      <c r="E23" s="149">
        <v>0</v>
      </c>
      <c r="F23" s="148">
        <v>0</v>
      </c>
      <c r="G23" s="148">
        <v>0</v>
      </c>
      <c r="H23" s="130">
        <v>0</v>
      </c>
      <c r="I23" s="130">
        <v>191908</v>
      </c>
      <c r="J23" s="148">
        <v>78010</v>
      </c>
      <c r="K23" s="148">
        <v>40065</v>
      </c>
      <c r="L23" s="148">
        <v>71277</v>
      </c>
      <c r="M23" s="514">
        <f t="shared" si="0"/>
        <v>12296101</v>
      </c>
    </row>
    <row r="24" spans="1:13" ht="12" customHeight="1">
      <c r="A24" s="479" t="s">
        <v>130</v>
      </c>
      <c r="B24" s="147">
        <v>3035504</v>
      </c>
      <c r="C24" s="147">
        <v>8020493</v>
      </c>
      <c r="D24" s="148">
        <v>0</v>
      </c>
      <c r="E24" s="149">
        <v>0</v>
      </c>
      <c r="F24" s="148">
        <v>0</v>
      </c>
      <c r="G24" s="148">
        <v>0</v>
      </c>
      <c r="H24" s="130">
        <v>0</v>
      </c>
      <c r="I24" s="130">
        <v>91086</v>
      </c>
      <c r="J24" s="148">
        <v>126225</v>
      </c>
      <c r="K24" s="148">
        <v>41533</v>
      </c>
      <c r="L24" s="148">
        <v>121089</v>
      </c>
      <c r="M24" s="514">
        <f t="shared" si="0"/>
        <v>11435930</v>
      </c>
    </row>
    <row r="25" spans="1:13" ht="12" customHeight="1">
      <c r="A25" s="479" t="s">
        <v>131</v>
      </c>
      <c r="B25" s="147">
        <v>4165870</v>
      </c>
      <c r="C25" s="147">
        <v>7643058</v>
      </c>
      <c r="D25" s="148">
        <v>0</v>
      </c>
      <c r="E25" s="149">
        <v>0</v>
      </c>
      <c r="F25" s="148">
        <v>0</v>
      </c>
      <c r="G25" s="148">
        <v>0</v>
      </c>
      <c r="H25" s="130">
        <v>0</v>
      </c>
      <c r="I25" s="130">
        <v>271149</v>
      </c>
      <c r="J25" s="148">
        <v>164121</v>
      </c>
      <c r="K25" s="148">
        <v>33577</v>
      </c>
      <c r="L25" s="148">
        <v>151506</v>
      </c>
      <c r="M25" s="514">
        <f t="shared" si="0"/>
        <v>12429281</v>
      </c>
    </row>
    <row r="26" spans="1:13" ht="12" customHeight="1">
      <c r="A26" s="479" t="s">
        <v>132</v>
      </c>
      <c r="B26" s="147">
        <v>4257941</v>
      </c>
      <c r="C26" s="147">
        <v>7864928</v>
      </c>
      <c r="D26" s="148">
        <v>0</v>
      </c>
      <c r="E26" s="149">
        <v>0</v>
      </c>
      <c r="F26" s="148">
        <v>0</v>
      </c>
      <c r="G26" s="148">
        <v>0</v>
      </c>
      <c r="H26" s="130">
        <v>0</v>
      </c>
      <c r="I26" s="130">
        <v>434910</v>
      </c>
      <c r="J26" s="148">
        <v>125517</v>
      </c>
      <c r="K26" s="148">
        <v>27013</v>
      </c>
      <c r="L26" s="148">
        <v>128958</v>
      </c>
      <c r="M26" s="514">
        <f t="shared" si="0"/>
        <v>12839267</v>
      </c>
    </row>
    <row r="27" spans="1:13" ht="12" customHeight="1">
      <c r="A27" s="479" t="s">
        <v>133</v>
      </c>
      <c r="B27" s="147">
        <v>3638570</v>
      </c>
      <c r="C27" s="147">
        <v>8735287</v>
      </c>
      <c r="D27" s="148">
        <v>0</v>
      </c>
      <c r="E27" s="149">
        <v>0</v>
      </c>
      <c r="F27" s="148">
        <v>0</v>
      </c>
      <c r="G27" s="148">
        <v>0</v>
      </c>
      <c r="H27" s="130">
        <v>0</v>
      </c>
      <c r="I27" s="130">
        <v>497386</v>
      </c>
      <c r="J27" s="148">
        <v>107720</v>
      </c>
      <c r="K27" s="148">
        <v>71621</v>
      </c>
      <c r="L27" s="148">
        <v>180851</v>
      </c>
      <c r="M27" s="514">
        <f t="shared" si="0"/>
        <v>13231435</v>
      </c>
    </row>
    <row r="28" spans="1:13" ht="12" customHeight="1">
      <c r="A28" s="479" t="s">
        <v>134</v>
      </c>
      <c r="B28" s="147">
        <v>4000487</v>
      </c>
      <c r="C28" s="147">
        <v>10047445</v>
      </c>
      <c r="D28" s="148">
        <v>0</v>
      </c>
      <c r="E28" s="149">
        <v>0</v>
      </c>
      <c r="F28" s="148">
        <v>0</v>
      </c>
      <c r="G28" s="148">
        <v>0</v>
      </c>
      <c r="H28" s="130">
        <v>0</v>
      </c>
      <c r="I28" s="130">
        <v>404743</v>
      </c>
      <c r="J28" s="148">
        <v>148875</v>
      </c>
      <c r="K28" s="148">
        <v>61667</v>
      </c>
      <c r="L28" s="148">
        <v>130167</v>
      </c>
      <c r="M28" s="514">
        <f t="shared" si="0"/>
        <v>14793384</v>
      </c>
    </row>
    <row r="29" spans="1:13" ht="12" customHeight="1">
      <c r="A29" s="479" t="s">
        <v>135</v>
      </c>
      <c r="B29" s="147">
        <v>3729553</v>
      </c>
      <c r="C29" s="147">
        <v>10562567</v>
      </c>
      <c r="D29" s="148">
        <v>0</v>
      </c>
      <c r="E29" s="149">
        <v>0</v>
      </c>
      <c r="F29" s="148">
        <v>0</v>
      </c>
      <c r="G29" s="148">
        <v>0</v>
      </c>
      <c r="H29" s="130">
        <v>0</v>
      </c>
      <c r="I29" s="130">
        <v>386387</v>
      </c>
      <c r="J29" s="148">
        <v>189166</v>
      </c>
      <c r="K29" s="148">
        <v>100071</v>
      </c>
      <c r="L29" s="148">
        <v>96396</v>
      </c>
      <c r="M29" s="514">
        <f t="shared" si="0"/>
        <v>15064140</v>
      </c>
    </row>
    <row r="30" spans="1:13" ht="12" customHeight="1">
      <c r="A30" s="479" t="s">
        <v>136</v>
      </c>
      <c r="B30" s="147">
        <v>3116703</v>
      </c>
      <c r="C30" s="147">
        <v>9067472</v>
      </c>
      <c r="D30" s="148">
        <v>0</v>
      </c>
      <c r="E30" s="149">
        <v>0</v>
      </c>
      <c r="F30" s="148">
        <v>0</v>
      </c>
      <c r="G30" s="148">
        <v>0</v>
      </c>
      <c r="H30" s="130">
        <v>0</v>
      </c>
      <c r="I30" s="130">
        <v>243800</v>
      </c>
      <c r="J30" s="148">
        <v>237165</v>
      </c>
      <c r="K30" s="148">
        <v>51432</v>
      </c>
      <c r="L30" s="148">
        <v>143727</v>
      </c>
      <c r="M30" s="514">
        <f t="shared" si="0"/>
        <v>12860299</v>
      </c>
    </row>
    <row r="31" spans="1:13" ht="12" customHeight="1">
      <c r="A31" s="479" t="s">
        <v>137</v>
      </c>
      <c r="B31" s="147">
        <v>3465315</v>
      </c>
      <c r="C31" s="147">
        <v>10437839</v>
      </c>
      <c r="D31" s="148">
        <v>0</v>
      </c>
      <c r="E31" s="149">
        <v>0</v>
      </c>
      <c r="F31" s="148">
        <v>0</v>
      </c>
      <c r="G31" s="148">
        <v>0</v>
      </c>
      <c r="H31" s="130">
        <v>0</v>
      </c>
      <c r="I31" s="130">
        <v>265699</v>
      </c>
      <c r="J31" s="148">
        <v>345100</v>
      </c>
      <c r="K31" s="148">
        <v>42838</v>
      </c>
      <c r="L31" s="148">
        <v>234227</v>
      </c>
      <c r="M31" s="514">
        <f t="shared" si="0"/>
        <v>14791018</v>
      </c>
    </row>
    <row r="32" spans="1:13" ht="12" customHeight="1">
      <c r="A32" s="479" t="s">
        <v>138</v>
      </c>
      <c r="B32" s="147">
        <v>3989133</v>
      </c>
      <c r="C32" s="147">
        <v>10122835</v>
      </c>
      <c r="D32" s="148">
        <v>0</v>
      </c>
      <c r="E32" s="149">
        <v>0</v>
      </c>
      <c r="F32" s="148">
        <v>0</v>
      </c>
      <c r="G32" s="148">
        <v>0</v>
      </c>
      <c r="H32" s="130">
        <v>0</v>
      </c>
      <c r="I32" s="130">
        <v>337836</v>
      </c>
      <c r="J32" s="148">
        <v>270715</v>
      </c>
      <c r="K32" s="148">
        <v>49720</v>
      </c>
      <c r="L32" s="148">
        <v>147913</v>
      </c>
      <c r="M32" s="514">
        <f t="shared" si="0"/>
        <v>14918152</v>
      </c>
    </row>
    <row r="33" spans="1:13" ht="12" customHeight="1">
      <c r="A33" s="479" t="s">
        <v>139</v>
      </c>
      <c r="B33" s="147">
        <v>3011123</v>
      </c>
      <c r="C33" s="147">
        <v>11517254</v>
      </c>
      <c r="D33" s="148">
        <v>0</v>
      </c>
      <c r="E33" s="149">
        <v>0</v>
      </c>
      <c r="F33" s="148">
        <v>0</v>
      </c>
      <c r="G33" s="148">
        <v>0</v>
      </c>
      <c r="H33" s="130">
        <v>0</v>
      </c>
      <c r="I33" s="130">
        <v>340164</v>
      </c>
      <c r="J33" s="148">
        <v>257043</v>
      </c>
      <c r="K33" s="148">
        <v>69960</v>
      </c>
      <c r="L33" s="148">
        <v>154257</v>
      </c>
      <c r="M33" s="514">
        <f t="shared" si="0"/>
        <v>15349801</v>
      </c>
    </row>
    <row r="34" spans="1:13" ht="12" customHeight="1">
      <c r="A34" s="479">
        <v>1995</v>
      </c>
      <c r="B34" s="147">
        <v>3500775</v>
      </c>
      <c r="C34" s="147">
        <v>11473141</v>
      </c>
      <c r="D34" s="148">
        <v>0</v>
      </c>
      <c r="E34" s="149">
        <v>0</v>
      </c>
      <c r="F34" s="148">
        <v>0</v>
      </c>
      <c r="G34" s="148">
        <v>0</v>
      </c>
      <c r="H34" s="130">
        <v>0</v>
      </c>
      <c r="I34" s="130">
        <v>347747</v>
      </c>
      <c r="J34" s="148">
        <v>236930</v>
      </c>
      <c r="K34" s="148">
        <v>23894</v>
      </c>
      <c r="L34" s="148">
        <v>117565</v>
      </c>
      <c r="M34" s="514">
        <f t="shared" si="0"/>
        <v>15700052</v>
      </c>
    </row>
    <row r="35" spans="1:13" ht="12" customHeight="1">
      <c r="A35" s="479" t="s">
        <v>65</v>
      </c>
      <c r="B35" s="147">
        <v>3781526</v>
      </c>
      <c r="C35" s="147">
        <v>14431954</v>
      </c>
      <c r="D35" s="148">
        <v>0</v>
      </c>
      <c r="E35" s="149">
        <v>0</v>
      </c>
      <c r="F35" s="148">
        <v>0</v>
      </c>
      <c r="G35" s="148">
        <v>0</v>
      </c>
      <c r="H35" s="130">
        <v>0</v>
      </c>
      <c r="I35" s="130">
        <v>377540</v>
      </c>
      <c r="J35" s="148">
        <v>230466</v>
      </c>
      <c r="K35" s="148">
        <v>39553</v>
      </c>
      <c r="L35" s="148">
        <v>171500</v>
      </c>
      <c r="M35" s="514">
        <f t="shared" si="0"/>
        <v>19032539</v>
      </c>
    </row>
    <row r="36" spans="1:13" ht="12" customHeight="1">
      <c r="A36" s="479" t="s">
        <v>66</v>
      </c>
      <c r="B36" s="147">
        <v>3279717</v>
      </c>
      <c r="C36" s="147">
        <v>12258767</v>
      </c>
      <c r="D36" s="148">
        <v>0</v>
      </c>
      <c r="E36" s="149">
        <v>0</v>
      </c>
      <c r="F36" s="148">
        <v>0</v>
      </c>
      <c r="G36" s="148">
        <v>0</v>
      </c>
      <c r="H36" s="130">
        <v>0</v>
      </c>
      <c r="I36" s="130">
        <v>391592</v>
      </c>
      <c r="J36" s="148">
        <v>328118</v>
      </c>
      <c r="K36" s="148">
        <v>47788</v>
      </c>
      <c r="L36" s="148">
        <v>171846</v>
      </c>
      <c r="M36" s="514">
        <f t="shared" si="0"/>
        <v>16477828</v>
      </c>
    </row>
    <row r="37" spans="1:13" ht="12" customHeight="1">
      <c r="A37" s="479" t="s">
        <v>67</v>
      </c>
      <c r="B37" s="147">
        <v>2318559</v>
      </c>
      <c r="C37" s="147">
        <v>12767899</v>
      </c>
      <c r="D37" s="148">
        <v>0</v>
      </c>
      <c r="E37" s="154">
        <v>0</v>
      </c>
      <c r="F37" s="155">
        <v>0</v>
      </c>
      <c r="G37" s="155">
        <v>0</v>
      </c>
      <c r="H37" s="142">
        <v>0</v>
      </c>
      <c r="I37" s="142">
        <v>373035</v>
      </c>
      <c r="J37" s="155">
        <v>305308</v>
      </c>
      <c r="K37" s="155">
        <v>23894</v>
      </c>
      <c r="L37" s="155">
        <v>166578</v>
      </c>
      <c r="M37" s="514">
        <f t="shared" si="0"/>
        <v>15955273</v>
      </c>
    </row>
    <row r="38" spans="1:13" ht="12" customHeight="1">
      <c r="A38" s="479" t="s">
        <v>68</v>
      </c>
      <c r="B38" s="147">
        <v>2291310</v>
      </c>
      <c r="C38" s="147">
        <v>14693423</v>
      </c>
      <c r="D38" s="148">
        <v>0</v>
      </c>
      <c r="E38" s="154">
        <v>0</v>
      </c>
      <c r="F38" s="155">
        <v>0</v>
      </c>
      <c r="G38" s="155">
        <v>0</v>
      </c>
      <c r="H38" s="142">
        <v>0</v>
      </c>
      <c r="I38" s="142">
        <v>343273</v>
      </c>
      <c r="J38" s="155">
        <v>367940</v>
      </c>
      <c r="K38" s="155">
        <v>34080</v>
      </c>
      <c r="L38" s="155">
        <v>270689</v>
      </c>
      <c r="M38" s="514">
        <f t="shared" si="0"/>
        <v>18000715</v>
      </c>
    </row>
    <row r="39" spans="1:13" ht="12" customHeight="1">
      <c r="A39" s="479" t="s">
        <v>141</v>
      </c>
      <c r="B39" s="147">
        <v>2982286</v>
      </c>
      <c r="C39" s="147">
        <v>16527000</v>
      </c>
      <c r="D39" s="148">
        <v>0</v>
      </c>
      <c r="E39" s="154">
        <v>0</v>
      </c>
      <c r="F39" s="155">
        <v>0</v>
      </c>
      <c r="G39" s="155">
        <v>0</v>
      </c>
      <c r="H39" s="142">
        <v>0</v>
      </c>
      <c r="I39" s="142">
        <v>479000</v>
      </c>
      <c r="J39" s="155">
        <v>314881</v>
      </c>
      <c r="K39" s="155">
        <v>26031</v>
      </c>
      <c r="L39" s="155">
        <v>241777</v>
      </c>
      <c r="M39" s="514">
        <f t="shared" si="0"/>
        <v>20570975</v>
      </c>
    </row>
    <row r="40" spans="1:13" ht="12" customHeight="1">
      <c r="A40" s="479" t="s">
        <v>99</v>
      </c>
      <c r="B40" s="147">
        <v>2831731</v>
      </c>
      <c r="C40" s="147">
        <v>16420344</v>
      </c>
      <c r="D40" s="148">
        <v>0</v>
      </c>
      <c r="E40" s="154">
        <v>0</v>
      </c>
      <c r="F40" s="155">
        <v>0</v>
      </c>
      <c r="G40" s="155">
        <v>0</v>
      </c>
      <c r="H40" s="142">
        <v>0</v>
      </c>
      <c r="I40" s="142">
        <v>466053</v>
      </c>
      <c r="J40" s="155">
        <v>372099</v>
      </c>
      <c r="K40" s="155">
        <v>53683</v>
      </c>
      <c r="L40" s="155">
        <v>165809</v>
      </c>
      <c r="M40" s="514">
        <f t="shared" si="0"/>
        <v>20309719</v>
      </c>
    </row>
    <row r="41" spans="1:13" ht="12" customHeight="1">
      <c r="A41" s="479" t="s">
        <v>142</v>
      </c>
      <c r="B41" s="147">
        <v>2955534</v>
      </c>
      <c r="C41" s="147">
        <v>15939864</v>
      </c>
      <c r="D41" s="148">
        <v>0</v>
      </c>
      <c r="E41" s="154">
        <v>0</v>
      </c>
      <c r="F41" s="155">
        <v>0</v>
      </c>
      <c r="G41" s="155">
        <v>0</v>
      </c>
      <c r="H41" s="142">
        <v>0</v>
      </c>
      <c r="I41" s="142">
        <v>585047</v>
      </c>
      <c r="J41" s="155">
        <v>274011</v>
      </c>
      <c r="K41" s="155">
        <v>89204</v>
      </c>
      <c r="L41" s="155">
        <v>125732</v>
      </c>
      <c r="M41" s="514">
        <f t="shared" si="0"/>
        <v>19969392</v>
      </c>
    </row>
    <row r="42" spans="1:13" ht="12" customHeight="1">
      <c r="A42" s="479" t="s">
        <v>143</v>
      </c>
      <c r="B42" s="147">
        <v>2409956</v>
      </c>
      <c r="C42" s="147">
        <v>15632826</v>
      </c>
      <c r="D42" s="148">
        <v>0</v>
      </c>
      <c r="E42" s="154">
        <v>0</v>
      </c>
      <c r="F42" s="155">
        <v>0</v>
      </c>
      <c r="G42" s="155">
        <v>0</v>
      </c>
      <c r="H42" s="142">
        <v>0</v>
      </c>
      <c r="I42" s="142">
        <v>540559</v>
      </c>
      <c r="J42" s="155">
        <v>272689</v>
      </c>
      <c r="K42" s="155">
        <v>189210</v>
      </c>
      <c r="L42" s="155">
        <v>123928</v>
      </c>
      <c r="M42" s="514">
        <f t="shared" si="0"/>
        <v>19169168</v>
      </c>
    </row>
    <row r="43" spans="1:13" ht="12" customHeight="1">
      <c r="A43" s="479" t="s">
        <v>144</v>
      </c>
      <c r="B43" s="147">
        <v>2086668</v>
      </c>
      <c r="C43" s="147">
        <v>15444813</v>
      </c>
      <c r="D43" s="148">
        <v>0</v>
      </c>
      <c r="E43" s="154">
        <v>0</v>
      </c>
      <c r="F43" s="155">
        <v>0</v>
      </c>
      <c r="G43" s="155">
        <v>0</v>
      </c>
      <c r="H43" s="142">
        <v>0</v>
      </c>
      <c r="I43" s="142">
        <v>445890</v>
      </c>
      <c r="J43" s="155">
        <v>241213</v>
      </c>
      <c r="K43" s="155">
        <v>46091</v>
      </c>
      <c r="L43" s="155">
        <v>94785</v>
      </c>
      <c r="M43" s="514">
        <f t="shared" si="0"/>
        <v>18359460</v>
      </c>
    </row>
    <row r="44" spans="1:13" ht="12" customHeight="1">
      <c r="A44" s="479" t="s">
        <v>40</v>
      </c>
      <c r="B44" s="147">
        <v>2171135</v>
      </c>
      <c r="C44" s="147">
        <v>17872817</v>
      </c>
      <c r="D44" s="148">
        <v>0</v>
      </c>
      <c r="E44" s="154">
        <v>0</v>
      </c>
      <c r="F44" s="155">
        <v>0</v>
      </c>
      <c r="G44" s="155">
        <v>0</v>
      </c>
      <c r="H44" s="142">
        <v>0</v>
      </c>
      <c r="I44" s="142">
        <v>473015</v>
      </c>
      <c r="J44" s="155">
        <v>258818</v>
      </c>
      <c r="K44" s="155">
        <v>36588</v>
      </c>
      <c r="L44" s="155">
        <v>147753</v>
      </c>
      <c r="M44" s="514">
        <f t="shared" si="0"/>
        <v>20960126</v>
      </c>
    </row>
    <row r="45" spans="1:13" ht="12" customHeight="1">
      <c r="A45" s="479" t="s">
        <v>41</v>
      </c>
      <c r="B45" s="147">
        <v>2138821</v>
      </c>
      <c r="C45" s="147">
        <v>18815131</v>
      </c>
      <c r="D45" s="148">
        <v>0</v>
      </c>
      <c r="E45" s="154">
        <v>0</v>
      </c>
      <c r="F45" s="155">
        <v>0</v>
      </c>
      <c r="G45" s="155">
        <v>0</v>
      </c>
      <c r="H45" s="142">
        <v>0</v>
      </c>
      <c r="I45" s="142">
        <v>641225</v>
      </c>
      <c r="J45" s="155">
        <v>209211</v>
      </c>
      <c r="K45" s="155">
        <v>36588</v>
      </c>
      <c r="L45" s="155">
        <v>110706</v>
      </c>
      <c r="M45" s="514">
        <f t="shared" si="0"/>
        <v>21951682</v>
      </c>
    </row>
    <row r="46" spans="1:13" ht="12" customHeight="1">
      <c r="A46" s="479" t="s">
        <v>42</v>
      </c>
      <c r="B46" s="147">
        <v>1661604</v>
      </c>
      <c r="C46" s="147">
        <v>19709398</v>
      </c>
      <c r="D46" s="148">
        <v>0</v>
      </c>
      <c r="E46" s="154">
        <v>0</v>
      </c>
      <c r="F46" s="155">
        <v>0</v>
      </c>
      <c r="G46" s="155">
        <v>0</v>
      </c>
      <c r="H46" s="142">
        <v>0</v>
      </c>
      <c r="I46" s="142">
        <v>530055</v>
      </c>
      <c r="J46" s="155">
        <v>216267</v>
      </c>
      <c r="K46" s="155">
        <v>46091</v>
      </c>
      <c r="L46" s="155">
        <v>133067</v>
      </c>
      <c r="M46" s="514">
        <f>SUM(B46:L46)</f>
        <v>22296482</v>
      </c>
    </row>
    <row r="47" spans="1:13" ht="12" customHeight="1">
      <c r="A47" s="479">
        <v>2008</v>
      </c>
      <c r="B47" s="150">
        <v>1716503</v>
      </c>
      <c r="C47" s="150">
        <v>19634770</v>
      </c>
      <c r="D47" s="151">
        <v>0</v>
      </c>
      <c r="E47" s="152">
        <v>0</v>
      </c>
      <c r="F47" s="153">
        <v>0</v>
      </c>
      <c r="G47" s="153">
        <v>0</v>
      </c>
      <c r="H47" s="137">
        <v>0</v>
      </c>
      <c r="I47" s="137">
        <v>572734</v>
      </c>
      <c r="J47" s="153">
        <v>212433</v>
      </c>
      <c r="K47" s="153">
        <v>49130</v>
      </c>
      <c r="L47" s="153">
        <v>173572</v>
      </c>
      <c r="M47" s="515">
        <f>SUM(B47:L47)</f>
        <v>22359142</v>
      </c>
    </row>
    <row r="48" spans="1:13" ht="12" customHeight="1">
      <c r="A48" s="479">
        <v>2009</v>
      </c>
      <c r="B48" s="150">
        <v>1714987</v>
      </c>
      <c r="C48" s="150">
        <v>20271117</v>
      </c>
      <c r="D48" s="151">
        <v>0</v>
      </c>
      <c r="E48" s="152">
        <v>0</v>
      </c>
      <c r="F48" s="153">
        <v>0</v>
      </c>
      <c r="G48" s="153">
        <v>0</v>
      </c>
      <c r="H48" s="137">
        <v>0</v>
      </c>
      <c r="I48" s="137">
        <v>518064</v>
      </c>
      <c r="J48" s="153">
        <v>239935</v>
      </c>
      <c r="K48" s="153">
        <v>24806</v>
      </c>
      <c r="L48" s="153">
        <v>128499</v>
      </c>
      <c r="M48" s="515">
        <f>SUM(B48:L48)</f>
        <v>22897408</v>
      </c>
    </row>
    <row r="49" spans="1:13" ht="12" customHeight="1">
      <c r="A49" s="479">
        <v>2010</v>
      </c>
      <c r="B49" s="150">
        <v>2124747</v>
      </c>
      <c r="C49" s="150">
        <v>19643082</v>
      </c>
      <c r="D49" s="151">
        <v>0</v>
      </c>
      <c r="E49" s="152">
        <v>0</v>
      </c>
      <c r="F49" s="153">
        <v>0</v>
      </c>
      <c r="G49" s="153">
        <v>0</v>
      </c>
      <c r="H49" s="137">
        <v>0</v>
      </c>
      <c r="I49" s="137">
        <v>544358</v>
      </c>
      <c r="J49" s="153">
        <v>202765</v>
      </c>
      <c r="K49" s="153">
        <v>40649</v>
      </c>
      <c r="L49" s="153">
        <v>97085</v>
      </c>
      <c r="M49" s="515">
        <f t="shared" si="0"/>
        <v>22652686</v>
      </c>
    </row>
    <row r="50" spans="1:13" s="70" customFormat="1" ht="12" customHeight="1">
      <c r="A50" s="479">
        <v>2011</v>
      </c>
      <c r="B50" s="150">
        <v>1812543</v>
      </c>
      <c r="C50" s="150">
        <v>18949994</v>
      </c>
      <c r="D50" s="151">
        <v>0</v>
      </c>
      <c r="E50" s="152">
        <v>0</v>
      </c>
      <c r="F50" s="153">
        <v>0</v>
      </c>
      <c r="G50" s="153">
        <v>0</v>
      </c>
      <c r="H50" s="137">
        <v>0</v>
      </c>
      <c r="I50" s="137">
        <v>436392</v>
      </c>
      <c r="J50" s="153">
        <v>231591</v>
      </c>
      <c r="K50" s="153">
        <v>74289</v>
      </c>
      <c r="L50" s="153">
        <v>128927</v>
      </c>
      <c r="M50" s="515">
        <f t="shared" ref="M50:M54" si="1">SUM(B50:L50)</f>
        <v>21633736</v>
      </c>
    </row>
    <row r="51" spans="1:13" s="70" customFormat="1" ht="12" customHeight="1">
      <c r="A51" s="479">
        <v>2012</v>
      </c>
      <c r="B51" s="150">
        <v>1426905</v>
      </c>
      <c r="C51" s="150">
        <v>17203550</v>
      </c>
      <c r="D51" s="151">
        <v>0</v>
      </c>
      <c r="E51" s="152">
        <v>0</v>
      </c>
      <c r="F51" s="153">
        <v>0</v>
      </c>
      <c r="G51" s="153">
        <v>0</v>
      </c>
      <c r="H51" s="137">
        <v>0</v>
      </c>
      <c r="I51" s="137">
        <v>426647</v>
      </c>
      <c r="J51" s="153">
        <v>287686</v>
      </c>
      <c r="K51" s="153">
        <v>57285</v>
      </c>
      <c r="L51" s="153">
        <v>128613</v>
      </c>
      <c r="M51" s="515">
        <f t="shared" si="1"/>
        <v>19530686</v>
      </c>
    </row>
    <row r="52" spans="1:13" s="70" customFormat="1" ht="12" customHeight="1">
      <c r="A52" s="479">
        <v>2013</v>
      </c>
      <c r="B52" s="150">
        <v>1508652</v>
      </c>
      <c r="C52" s="150">
        <v>17737261</v>
      </c>
      <c r="D52" s="151">
        <v>0</v>
      </c>
      <c r="E52" s="152">
        <v>0</v>
      </c>
      <c r="F52" s="153">
        <v>0</v>
      </c>
      <c r="G52" s="153">
        <v>0</v>
      </c>
      <c r="H52" s="137">
        <v>0</v>
      </c>
      <c r="I52" s="137">
        <v>832447</v>
      </c>
      <c r="J52" s="153">
        <v>151676</v>
      </c>
      <c r="K52" s="153">
        <v>54382</v>
      </c>
      <c r="L52" s="153">
        <v>382975</v>
      </c>
      <c r="M52" s="515">
        <f t="shared" si="1"/>
        <v>20667393</v>
      </c>
    </row>
    <row r="53" spans="1:13" s="70" customFormat="1" ht="12" customHeight="1">
      <c r="A53" s="479">
        <v>2014</v>
      </c>
      <c r="B53" s="150">
        <v>1544700</v>
      </c>
      <c r="C53" s="150">
        <v>14635026</v>
      </c>
      <c r="D53" s="151">
        <v>0</v>
      </c>
      <c r="E53" s="152">
        <v>0</v>
      </c>
      <c r="F53" s="153">
        <v>0</v>
      </c>
      <c r="G53" s="153">
        <v>0</v>
      </c>
      <c r="H53" s="137">
        <v>0</v>
      </c>
      <c r="I53" s="137">
        <v>1113561</v>
      </c>
      <c r="J53" s="153">
        <v>133148</v>
      </c>
      <c r="K53" s="153">
        <v>62992</v>
      </c>
      <c r="L53" s="153">
        <v>149622</v>
      </c>
      <c r="M53" s="515">
        <f t="shared" si="1"/>
        <v>17639049</v>
      </c>
    </row>
    <row r="54" spans="1:13" s="70" customFormat="1" ht="12" customHeight="1">
      <c r="A54" s="479">
        <v>2015</v>
      </c>
      <c r="B54" s="150">
        <v>1685495</v>
      </c>
      <c r="C54" s="150">
        <v>15645350</v>
      </c>
      <c r="D54" s="151">
        <v>0</v>
      </c>
      <c r="E54" s="152">
        <v>0</v>
      </c>
      <c r="F54" s="153">
        <v>0</v>
      </c>
      <c r="G54" s="153">
        <v>0</v>
      </c>
      <c r="H54" s="137">
        <v>0</v>
      </c>
      <c r="I54" s="137">
        <v>1992316</v>
      </c>
      <c r="J54" s="153">
        <v>192591</v>
      </c>
      <c r="K54" s="153">
        <v>116701</v>
      </c>
      <c r="L54" s="153">
        <v>253309</v>
      </c>
      <c r="M54" s="515">
        <f t="shared" si="1"/>
        <v>19885762</v>
      </c>
    </row>
    <row r="55" spans="1:13" s="70" customFormat="1" ht="12" customHeight="1">
      <c r="A55" s="480">
        <v>2016</v>
      </c>
      <c r="B55" s="508">
        <v>1693672</v>
      </c>
      <c r="C55" s="508">
        <v>15115902</v>
      </c>
      <c r="D55" s="509">
        <v>0</v>
      </c>
      <c r="E55" s="510">
        <v>0</v>
      </c>
      <c r="F55" s="511">
        <v>0</v>
      </c>
      <c r="G55" s="511">
        <v>0</v>
      </c>
      <c r="H55" s="512">
        <v>0</v>
      </c>
      <c r="I55" s="512">
        <v>1871376</v>
      </c>
      <c r="J55" s="511">
        <v>261759</v>
      </c>
      <c r="K55" s="511">
        <v>143528</v>
      </c>
      <c r="L55" s="511">
        <v>112460</v>
      </c>
      <c r="M55" s="516">
        <f t="shared" ref="M55" si="2">SUM(B55:L55)</f>
        <v>19198697</v>
      </c>
    </row>
    <row r="56" spans="1:13" ht="12.75" customHeight="1">
      <c r="A56" s="57" t="s">
        <v>305</v>
      </c>
    </row>
    <row r="57" spans="1:13" ht="10.5" customHeight="1">
      <c r="A57" s="57" t="s">
        <v>438</v>
      </c>
      <c r="B57" s="125"/>
      <c r="C57" s="125"/>
      <c r="D57" s="125"/>
      <c r="E57" s="125"/>
      <c r="F57" s="67"/>
      <c r="G57" s="125"/>
      <c r="J57" s="90"/>
      <c r="K57" s="90"/>
      <c r="L57" s="90"/>
    </row>
    <row r="58" spans="1:13" ht="10.5" customHeight="1">
      <c r="A58" s="57" t="s">
        <v>584</v>
      </c>
      <c r="B58" s="125"/>
      <c r="C58" s="125"/>
      <c r="D58" s="125"/>
      <c r="E58" s="125"/>
      <c r="F58" s="67"/>
      <c r="G58" s="125"/>
      <c r="J58" s="90"/>
      <c r="K58" s="90"/>
      <c r="L58" s="90"/>
    </row>
    <row r="59" spans="1:13" s="281" customFormat="1" ht="12.75">
      <c r="A59" s="278" t="s">
        <v>1372</v>
      </c>
      <c r="B59" s="279"/>
      <c r="C59" s="279"/>
      <c r="D59" s="279"/>
      <c r="E59" s="279"/>
      <c r="F59" s="279"/>
      <c r="G59" s="279"/>
      <c r="H59" s="280"/>
    </row>
  </sheetData>
  <mergeCells count="1">
    <mergeCell ref="M4:M5"/>
  </mergeCells>
  <phoneticPr fontId="0" type="noConversion"/>
  <printOptions verticalCentered="1"/>
  <pageMargins left="0.78740157480314965" right="0.86614173228346458" top="0.78740157480314965" bottom="0.59055118110236227" header="0.51181102362204722" footer="0.51181102362204722"/>
  <pageSetup paperSize="9" scale="80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F64"/>
  <sheetViews>
    <sheetView workbookViewId="0"/>
  </sheetViews>
  <sheetFormatPr defaultColWidth="12" defaultRowHeight="12"/>
  <cols>
    <col min="1" max="1" width="22" style="36" customWidth="1"/>
    <col min="2" max="2" width="18.85546875" style="156" customWidth="1"/>
    <col min="3" max="4" width="17.85546875" style="156" customWidth="1"/>
    <col min="5" max="5" width="17.85546875" style="157" customWidth="1"/>
    <col min="6" max="16384" width="12" style="36"/>
  </cols>
  <sheetData>
    <row r="1" spans="1:5">
      <c r="E1" s="38" t="s">
        <v>98</v>
      </c>
    </row>
    <row r="2" spans="1:5">
      <c r="E2" s="38" t="s">
        <v>38</v>
      </c>
    </row>
    <row r="3" spans="1:5" ht="13.5" customHeight="1"/>
    <row r="4" spans="1:5" s="92" customFormat="1">
      <c r="A4" s="270" t="s">
        <v>645</v>
      </c>
      <c r="B4" s="158"/>
      <c r="C4" s="158"/>
      <c r="D4" s="158"/>
      <c r="E4" s="159"/>
    </row>
    <row r="5" spans="1:5" ht="11.25" customHeight="1">
      <c r="A5" s="160" t="s">
        <v>229</v>
      </c>
      <c r="B5" s="161"/>
      <c r="C5" s="161"/>
      <c r="D5" s="161"/>
    </row>
    <row r="6" spans="1:5" ht="13.5" customHeight="1">
      <c r="A6" s="1665" t="s">
        <v>118</v>
      </c>
      <c r="B6" s="162" t="s">
        <v>230</v>
      </c>
      <c r="C6" s="163" t="s">
        <v>231</v>
      </c>
      <c r="D6" s="1667" t="s">
        <v>232</v>
      </c>
      <c r="E6" s="1669" t="s">
        <v>146</v>
      </c>
    </row>
    <row r="7" spans="1:5">
      <c r="A7" s="1666"/>
      <c r="B7" s="164" t="s">
        <v>544</v>
      </c>
      <c r="C7" s="164" t="s">
        <v>544</v>
      </c>
      <c r="D7" s="1668"/>
      <c r="E7" s="1670"/>
    </row>
    <row r="8" spans="1:5" ht="14.25" customHeight="1">
      <c r="A8" s="96">
        <v>1965</v>
      </c>
      <c r="B8" s="165">
        <v>21</v>
      </c>
      <c r="C8" s="165">
        <v>21</v>
      </c>
      <c r="D8" s="166" t="s">
        <v>177</v>
      </c>
      <c r="E8" s="167">
        <f>B8+C8</f>
        <v>42</v>
      </c>
    </row>
    <row r="9" spans="1:5" ht="12.75" customHeight="1">
      <c r="A9" s="96">
        <v>1966</v>
      </c>
      <c r="B9" s="165">
        <v>45</v>
      </c>
      <c r="C9" s="165">
        <v>24</v>
      </c>
      <c r="D9" s="166" t="s">
        <v>177</v>
      </c>
      <c r="E9" s="168">
        <f t="shared" ref="E9:E28" si="0">+C9+B9</f>
        <v>69</v>
      </c>
    </row>
    <row r="10" spans="1:5" ht="12.75" customHeight="1">
      <c r="A10" s="96">
        <v>1967</v>
      </c>
      <c r="B10" s="165">
        <v>75</v>
      </c>
      <c r="C10" s="165">
        <v>44</v>
      </c>
      <c r="D10" s="166" t="s">
        <v>177</v>
      </c>
      <c r="E10" s="168">
        <f t="shared" si="0"/>
        <v>119</v>
      </c>
    </row>
    <row r="11" spans="1:5" ht="12.75" customHeight="1">
      <c r="A11" s="96">
        <v>1968</v>
      </c>
      <c r="B11" s="165">
        <v>119</v>
      </c>
      <c r="C11" s="165">
        <v>35</v>
      </c>
      <c r="D11" s="166" t="s">
        <v>177</v>
      </c>
      <c r="E11" s="168">
        <f t="shared" si="0"/>
        <v>154</v>
      </c>
    </row>
    <row r="12" spans="1:5" ht="12.75" customHeight="1">
      <c r="A12" s="96">
        <v>1969</v>
      </c>
      <c r="B12" s="165">
        <v>164</v>
      </c>
      <c r="C12" s="165">
        <v>55</v>
      </c>
      <c r="D12" s="166" t="s">
        <v>177</v>
      </c>
      <c r="E12" s="168">
        <f t="shared" si="0"/>
        <v>219</v>
      </c>
    </row>
    <row r="13" spans="1:5" ht="12.75" customHeight="1">
      <c r="A13" s="96">
        <v>1970</v>
      </c>
      <c r="B13" s="165">
        <v>220</v>
      </c>
      <c r="C13" s="165">
        <v>94</v>
      </c>
      <c r="D13" s="166" t="s">
        <v>177</v>
      </c>
      <c r="E13" s="168">
        <f t="shared" si="0"/>
        <v>314</v>
      </c>
    </row>
    <row r="14" spans="1:5" ht="12.75" customHeight="1">
      <c r="A14" s="96">
        <v>1971</v>
      </c>
      <c r="B14" s="165">
        <v>280</v>
      </c>
      <c r="C14" s="165">
        <v>146</v>
      </c>
      <c r="D14" s="166" t="s">
        <v>177</v>
      </c>
      <c r="E14" s="168">
        <f t="shared" si="0"/>
        <v>426</v>
      </c>
    </row>
    <row r="15" spans="1:5" ht="12.75" customHeight="1">
      <c r="A15" s="96">
        <v>1972</v>
      </c>
      <c r="B15" s="165">
        <v>439</v>
      </c>
      <c r="C15" s="165">
        <v>220</v>
      </c>
      <c r="D15" s="166" t="s">
        <v>177</v>
      </c>
      <c r="E15" s="168">
        <f t="shared" si="0"/>
        <v>659</v>
      </c>
    </row>
    <row r="16" spans="1:5" ht="12.75" customHeight="1">
      <c r="A16" s="96">
        <v>1973</v>
      </c>
      <c r="B16" s="165">
        <v>605</v>
      </c>
      <c r="C16" s="165">
        <v>271</v>
      </c>
      <c r="D16" s="166" t="s">
        <v>177</v>
      </c>
      <c r="E16" s="168">
        <f t="shared" si="0"/>
        <v>876</v>
      </c>
    </row>
    <row r="17" spans="1:5" ht="12.75" customHeight="1">
      <c r="A17" s="96">
        <v>1974</v>
      </c>
      <c r="B17" s="165">
        <v>671</v>
      </c>
      <c r="C17" s="165">
        <v>236</v>
      </c>
      <c r="D17" s="166" t="s">
        <v>177</v>
      </c>
      <c r="E17" s="168">
        <f t="shared" si="0"/>
        <v>907</v>
      </c>
    </row>
    <row r="18" spans="1:5" ht="12.75" customHeight="1">
      <c r="A18" s="96">
        <v>1975</v>
      </c>
      <c r="B18" s="165">
        <v>731</v>
      </c>
      <c r="C18" s="165">
        <v>199</v>
      </c>
      <c r="D18" s="166" t="s">
        <v>177</v>
      </c>
      <c r="E18" s="168">
        <f t="shared" si="0"/>
        <v>930</v>
      </c>
    </row>
    <row r="19" spans="1:5" ht="12.75" customHeight="1">
      <c r="A19" s="96">
        <v>1976</v>
      </c>
      <c r="B19" s="165">
        <v>775</v>
      </c>
      <c r="C19" s="165">
        <v>231</v>
      </c>
      <c r="D19" s="166" t="s">
        <v>177</v>
      </c>
      <c r="E19" s="168">
        <f t="shared" si="0"/>
        <v>1006</v>
      </c>
    </row>
    <row r="20" spans="1:5" ht="12.75" customHeight="1">
      <c r="A20" s="96">
        <v>1977</v>
      </c>
      <c r="B20" s="165">
        <v>848</v>
      </c>
      <c r="C20" s="165">
        <v>342</v>
      </c>
      <c r="D20" s="166" t="s">
        <v>177</v>
      </c>
      <c r="E20" s="168">
        <f t="shared" si="0"/>
        <v>1190</v>
      </c>
    </row>
    <row r="21" spans="1:5" ht="12.75" customHeight="1">
      <c r="A21" s="96">
        <v>1978</v>
      </c>
      <c r="B21" s="165">
        <v>974</v>
      </c>
      <c r="C21" s="165">
        <v>270</v>
      </c>
      <c r="D21" s="166" t="s">
        <v>177</v>
      </c>
      <c r="E21" s="168">
        <f t="shared" si="0"/>
        <v>1244</v>
      </c>
    </row>
    <row r="22" spans="1:5" ht="12.75" customHeight="1">
      <c r="A22" s="96">
        <v>1979</v>
      </c>
      <c r="B22" s="165">
        <v>989</v>
      </c>
      <c r="C22" s="165">
        <v>226</v>
      </c>
      <c r="D22" s="166" t="s">
        <v>177</v>
      </c>
      <c r="E22" s="168">
        <f t="shared" si="0"/>
        <v>1215</v>
      </c>
    </row>
    <row r="23" spans="1:5" ht="12.75" customHeight="1">
      <c r="A23" s="96">
        <v>1980</v>
      </c>
      <c r="B23" s="165">
        <v>1024</v>
      </c>
      <c r="C23" s="165">
        <v>209</v>
      </c>
      <c r="D23" s="166" t="s">
        <v>177</v>
      </c>
      <c r="E23" s="168">
        <f t="shared" si="0"/>
        <v>1233</v>
      </c>
    </row>
    <row r="24" spans="1:5" ht="12.75" customHeight="1">
      <c r="A24" s="96">
        <v>1981</v>
      </c>
      <c r="B24" s="165">
        <v>1085</v>
      </c>
      <c r="C24" s="165">
        <v>120</v>
      </c>
      <c r="D24" s="166" t="s">
        <v>177</v>
      </c>
      <c r="E24" s="168">
        <f t="shared" si="0"/>
        <v>1205</v>
      </c>
    </row>
    <row r="25" spans="1:5" ht="12.75" customHeight="1">
      <c r="A25" s="96">
        <v>1982</v>
      </c>
      <c r="B25" s="165">
        <v>1247</v>
      </c>
      <c r="C25" s="165">
        <v>90</v>
      </c>
      <c r="D25" s="166" t="s">
        <v>177</v>
      </c>
      <c r="E25" s="168">
        <f t="shared" si="0"/>
        <v>1337</v>
      </c>
    </row>
    <row r="26" spans="1:5" ht="12.75" customHeight="1">
      <c r="A26" s="96">
        <v>1983</v>
      </c>
      <c r="B26" s="165">
        <v>1179</v>
      </c>
      <c r="C26" s="165">
        <v>145</v>
      </c>
      <c r="D26" s="166" t="s">
        <v>177</v>
      </c>
      <c r="E26" s="168">
        <f t="shared" si="0"/>
        <v>1324</v>
      </c>
    </row>
    <row r="27" spans="1:5" ht="12.75" customHeight="1">
      <c r="A27" s="96">
        <v>1984</v>
      </c>
      <c r="B27" s="165">
        <v>1247</v>
      </c>
      <c r="C27" s="165">
        <v>129</v>
      </c>
      <c r="D27" s="166" t="s">
        <v>177</v>
      </c>
      <c r="E27" s="168">
        <f t="shared" si="0"/>
        <v>1376</v>
      </c>
    </row>
    <row r="28" spans="1:5" ht="12.75" customHeight="1">
      <c r="A28" s="96">
        <v>1985</v>
      </c>
      <c r="B28" s="165">
        <v>1353</v>
      </c>
      <c r="C28" s="165">
        <v>134</v>
      </c>
      <c r="D28" s="166" t="s">
        <v>177</v>
      </c>
      <c r="E28" s="168">
        <f t="shared" si="0"/>
        <v>1487</v>
      </c>
    </row>
    <row r="29" spans="1:5" ht="12.75" customHeight="1">
      <c r="A29" s="96">
        <v>1986</v>
      </c>
      <c r="B29" s="165">
        <v>1473</v>
      </c>
      <c r="C29" s="165">
        <v>249</v>
      </c>
      <c r="D29" s="165">
        <v>81</v>
      </c>
      <c r="E29" s="168">
        <f>B29+C29+D29</f>
        <v>1803</v>
      </c>
    </row>
    <row r="30" spans="1:5" ht="12.75" customHeight="1">
      <c r="A30" s="96">
        <v>1987</v>
      </c>
      <c r="B30" s="165">
        <v>1692</v>
      </c>
      <c r="C30" s="165">
        <v>171</v>
      </c>
      <c r="D30" s="165">
        <v>118</v>
      </c>
      <c r="E30" s="168">
        <f>B30+C30+D30</f>
        <v>1981</v>
      </c>
    </row>
    <row r="31" spans="1:5" ht="12.75" customHeight="1">
      <c r="A31" s="96">
        <v>1988</v>
      </c>
      <c r="B31" s="165">
        <v>1756</v>
      </c>
      <c r="C31" s="165">
        <v>115</v>
      </c>
      <c r="D31" s="165">
        <v>103</v>
      </c>
      <c r="E31" s="168">
        <f>B31+C31+D31</f>
        <v>1974</v>
      </c>
    </row>
    <row r="32" spans="1:5" ht="12.75" customHeight="1">
      <c r="A32" s="96">
        <v>1989</v>
      </c>
      <c r="B32" s="165">
        <v>1768</v>
      </c>
      <c r="C32" s="165">
        <v>96</v>
      </c>
      <c r="D32" s="165">
        <v>88</v>
      </c>
      <c r="E32" s="168">
        <f>B32+C32+D32</f>
        <v>1952</v>
      </c>
    </row>
    <row r="33" spans="1:5" ht="12.75" customHeight="1">
      <c r="A33" s="96">
        <v>1990</v>
      </c>
      <c r="B33" s="165">
        <v>1874</v>
      </c>
      <c r="C33" s="165">
        <v>124</v>
      </c>
      <c r="D33" s="165">
        <v>77</v>
      </c>
      <c r="E33" s="167">
        <v>2075</v>
      </c>
    </row>
    <row r="34" spans="1:5" ht="12.75" customHeight="1">
      <c r="A34" s="96" t="s">
        <v>136</v>
      </c>
      <c r="B34" s="165">
        <v>1968</v>
      </c>
      <c r="C34" s="165">
        <v>132</v>
      </c>
      <c r="D34" s="165">
        <v>90</v>
      </c>
      <c r="E34" s="167">
        <v>2190</v>
      </c>
    </row>
    <row r="35" spans="1:5" ht="12.75" customHeight="1">
      <c r="A35" s="96" t="s">
        <v>137</v>
      </c>
      <c r="B35" s="165">
        <v>2085</v>
      </c>
      <c r="C35" s="165">
        <v>123</v>
      </c>
      <c r="D35" s="165">
        <v>108</v>
      </c>
      <c r="E35" s="167">
        <v>2316</v>
      </c>
    </row>
    <row r="36" spans="1:5" ht="12.75" customHeight="1">
      <c r="A36" s="96" t="s">
        <v>138</v>
      </c>
      <c r="B36" s="165">
        <v>2200</v>
      </c>
      <c r="C36" s="165">
        <v>193</v>
      </c>
      <c r="D36" s="165">
        <v>117</v>
      </c>
      <c r="E36" s="167">
        <v>2510</v>
      </c>
    </row>
    <row r="37" spans="1:5" ht="12.75" customHeight="1">
      <c r="A37" s="96" t="s">
        <v>139</v>
      </c>
      <c r="B37" s="165">
        <v>2329</v>
      </c>
      <c r="C37" s="165">
        <v>192</v>
      </c>
      <c r="D37" s="165">
        <v>120</v>
      </c>
      <c r="E37" s="167">
        <v>2641</v>
      </c>
    </row>
    <row r="38" spans="1:5" ht="12.75" customHeight="1">
      <c r="A38" s="96">
        <v>1995</v>
      </c>
      <c r="B38" s="165">
        <v>2482</v>
      </c>
      <c r="C38" s="165">
        <v>189</v>
      </c>
      <c r="D38" s="165">
        <v>107</v>
      </c>
      <c r="E38" s="167">
        <v>2778</v>
      </c>
    </row>
    <row r="39" spans="1:5" ht="12.75" customHeight="1">
      <c r="A39" s="96">
        <v>1996</v>
      </c>
      <c r="B39" s="165">
        <v>2498</v>
      </c>
      <c r="C39" s="165">
        <v>134</v>
      </c>
      <c r="D39" s="165">
        <v>101</v>
      </c>
      <c r="E39" s="167">
        <v>2733</v>
      </c>
    </row>
    <row r="40" spans="1:5" ht="12.75" customHeight="1">
      <c r="A40" s="96">
        <v>1997</v>
      </c>
      <c r="B40" s="165">
        <v>2527</v>
      </c>
      <c r="C40" s="165">
        <v>162</v>
      </c>
      <c r="D40" s="165">
        <v>109</v>
      </c>
      <c r="E40" s="167">
        <v>2798</v>
      </c>
    </row>
    <row r="41" spans="1:5" ht="12.75" customHeight="1">
      <c r="A41" s="96">
        <v>1998</v>
      </c>
      <c r="B41" s="165">
        <v>2471</v>
      </c>
      <c r="C41" s="165">
        <v>97</v>
      </c>
      <c r="D41" s="165">
        <v>105</v>
      </c>
      <c r="E41" s="167">
        <v>2673</v>
      </c>
    </row>
    <row r="42" spans="1:5" ht="12.75" customHeight="1">
      <c r="A42" s="96">
        <v>1999</v>
      </c>
      <c r="B42" s="165">
        <v>2469</v>
      </c>
      <c r="C42" s="165">
        <v>121</v>
      </c>
      <c r="D42" s="165">
        <v>96</v>
      </c>
      <c r="E42" s="167">
        <v>2686</v>
      </c>
    </row>
    <row r="43" spans="1:5" ht="12.75" customHeight="1">
      <c r="A43" s="96">
        <v>2000</v>
      </c>
      <c r="B43" s="165">
        <v>2453</v>
      </c>
      <c r="C43" s="165">
        <v>130</v>
      </c>
      <c r="D43" s="165">
        <v>86</v>
      </c>
      <c r="E43" s="167">
        <v>2669</v>
      </c>
    </row>
    <row r="44" spans="1:5" ht="12.75" customHeight="1">
      <c r="A44" s="96">
        <v>2001</v>
      </c>
      <c r="B44" s="165">
        <v>2101</v>
      </c>
      <c r="C44" s="165">
        <v>44</v>
      </c>
      <c r="D44" s="165">
        <v>95</v>
      </c>
      <c r="E44" s="167">
        <v>2240</v>
      </c>
    </row>
    <row r="45" spans="1:5" ht="12.75" customHeight="1">
      <c r="A45" s="96">
        <v>2002</v>
      </c>
      <c r="B45" s="165">
        <v>2014</v>
      </c>
      <c r="C45" s="165">
        <v>39</v>
      </c>
      <c r="D45" s="165">
        <v>100</v>
      </c>
      <c r="E45" s="167">
        <f t="shared" ref="E45:E59" si="1">B45+C45+D45</f>
        <v>2153</v>
      </c>
    </row>
    <row r="46" spans="1:5" ht="12.75" customHeight="1">
      <c r="A46" s="96">
        <v>2003</v>
      </c>
      <c r="B46" s="165">
        <v>1907</v>
      </c>
      <c r="C46" s="165">
        <v>32</v>
      </c>
      <c r="D46" s="165">
        <v>92</v>
      </c>
      <c r="E46" s="167">
        <f t="shared" si="1"/>
        <v>2031</v>
      </c>
    </row>
    <row r="47" spans="1:5" ht="12.75" customHeight="1">
      <c r="A47" s="96">
        <v>2004</v>
      </c>
      <c r="B47" s="165">
        <v>1771</v>
      </c>
      <c r="C47" s="165">
        <v>44</v>
      </c>
      <c r="D47" s="165">
        <v>98</v>
      </c>
      <c r="E47" s="167">
        <f t="shared" si="1"/>
        <v>1913</v>
      </c>
    </row>
    <row r="48" spans="1:5" ht="12.75" customHeight="1">
      <c r="A48" s="96">
        <v>2005</v>
      </c>
      <c r="B48" s="165">
        <v>1627</v>
      </c>
      <c r="C48" s="165">
        <v>56</v>
      </c>
      <c r="D48" s="165">
        <v>119</v>
      </c>
      <c r="E48" s="167">
        <f t="shared" si="1"/>
        <v>1802</v>
      </c>
    </row>
    <row r="49" spans="1:6" ht="12.75" customHeight="1">
      <c r="A49" s="96">
        <v>2006</v>
      </c>
      <c r="B49" s="165">
        <v>1616</v>
      </c>
      <c r="C49" s="165">
        <v>76</v>
      </c>
      <c r="D49" s="165">
        <v>136</v>
      </c>
      <c r="E49" s="167">
        <f t="shared" si="1"/>
        <v>1828</v>
      </c>
    </row>
    <row r="50" spans="1:6" ht="12.75" customHeight="1">
      <c r="A50" s="96">
        <v>2007</v>
      </c>
      <c r="B50" s="165">
        <v>1589</v>
      </c>
      <c r="C50" s="165">
        <v>67</v>
      </c>
      <c r="D50" s="165">
        <v>134</v>
      </c>
      <c r="E50" s="167">
        <f t="shared" si="1"/>
        <v>1790</v>
      </c>
    </row>
    <row r="51" spans="1:6" ht="12.75" customHeight="1">
      <c r="A51" s="96">
        <v>2008</v>
      </c>
      <c r="B51" s="169">
        <v>1614</v>
      </c>
      <c r="C51" s="169">
        <v>123</v>
      </c>
      <c r="D51" s="169">
        <v>132</v>
      </c>
      <c r="E51" s="168">
        <f t="shared" si="1"/>
        <v>1869</v>
      </c>
    </row>
    <row r="52" spans="1:6" ht="12.75" customHeight="1">
      <c r="A52" s="96">
        <v>2009</v>
      </c>
      <c r="B52" s="169">
        <v>1647</v>
      </c>
      <c r="C52" s="169">
        <v>74</v>
      </c>
      <c r="D52" s="169">
        <v>135</v>
      </c>
      <c r="E52" s="168">
        <f t="shared" si="1"/>
        <v>1856</v>
      </c>
    </row>
    <row r="53" spans="1:6" ht="12.75" customHeight="1">
      <c r="A53" s="96">
        <v>2010</v>
      </c>
      <c r="B53" s="169">
        <v>1649</v>
      </c>
      <c r="C53" s="169">
        <v>75</v>
      </c>
      <c r="D53" s="169">
        <v>138</v>
      </c>
      <c r="E53" s="168">
        <f t="shared" si="1"/>
        <v>1862</v>
      </c>
    </row>
    <row r="54" spans="1:6" s="70" customFormat="1" ht="12.75" customHeight="1">
      <c r="A54" s="96">
        <v>2011</v>
      </c>
      <c r="B54" s="169">
        <v>1618</v>
      </c>
      <c r="C54" s="169">
        <v>83</v>
      </c>
      <c r="D54" s="169">
        <v>139</v>
      </c>
      <c r="E54" s="168">
        <f t="shared" si="1"/>
        <v>1840</v>
      </c>
    </row>
    <row r="55" spans="1:6" s="70" customFormat="1" ht="12.75" customHeight="1">
      <c r="A55" s="96">
        <v>2012</v>
      </c>
      <c r="B55" s="169">
        <v>1619</v>
      </c>
      <c r="C55" s="169">
        <v>58</v>
      </c>
      <c r="D55" s="169">
        <v>141</v>
      </c>
      <c r="E55" s="168">
        <f t="shared" si="1"/>
        <v>1818</v>
      </c>
    </row>
    <row r="56" spans="1:6" s="70" customFormat="1" ht="12.75" customHeight="1">
      <c r="A56" s="96">
        <v>2013</v>
      </c>
      <c r="B56" s="169">
        <v>1604</v>
      </c>
      <c r="C56" s="169">
        <v>67</v>
      </c>
      <c r="D56" s="169">
        <v>138</v>
      </c>
      <c r="E56" s="168">
        <f t="shared" si="1"/>
        <v>1809</v>
      </c>
    </row>
    <row r="57" spans="1:6" s="70" customFormat="1" ht="12.75" customHeight="1">
      <c r="A57" s="96">
        <v>2014</v>
      </c>
      <c r="B57" s="169">
        <v>1566</v>
      </c>
      <c r="C57" s="169">
        <v>55</v>
      </c>
      <c r="D57" s="169">
        <v>144</v>
      </c>
      <c r="E57" s="168">
        <f t="shared" si="1"/>
        <v>1765</v>
      </c>
    </row>
    <row r="58" spans="1:6" s="70" customFormat="1" ht="12.75" customHeight="1">
      <c r="A58" s="96">
        <v>2015</v>
      </c>
      <c r="B58" s="169">
        <v>1524</v>
      </c>
      <c r="C58" s="169">
        <v>49</v>
      </c>
      <c r="D58" s="169">
        <v>131</v>
      </c>
      <c r="E58" s="168">
        <f t="shared" si="1"/>
        <v>1704</v>
      </c>
    </row>
    <row r="59" spans="1:6" s="70" customFormat="1" ht="12.75" customHeight="1">
      <c r="A59" s="96">
        <v>2016</v>
      </c>
      <c r="B59" s="169">
        <v>1501</v>
      </c>
      <c r="C59" s="169">
        <v>39</v>
      </c>
      <c r="D59" s="169">
        <v>123</v>
      </c>
      <c r="E59" s="168">
        <f t="shared" si="1"/>
        <v>1663</v>
      </c>
    </row>
    <row r="60" spans="1:6" s="70" customFormat="1" ht="12.75" customHeight="1">
      <c r="A60" s="96">
        <v>2017</v>
      </c>
      <c r="B60" s="169">
        <v>1511</v>
      </c>
      <c r="C60" s="169">
        <v>31</v>
      </c>
      <c r="D60" s="169">
        <v>125</v>
      </c>
      <c r="E60" s="168">
        <f t="shared" ref="E60:E61" si="2">B60+C60+D60</f>
        <v>1667</v>
      </c>
    </row>
    <row r="61" spans="1:6" ht="12.75" customHeight="1">
      <c r="A61" s="103">
        <v>2018</v>
      </c>
      <c r="B61" s="246">
        <v>1556</v>
      </c>
      <c r="C61" s="246">
        <v>27</v>
      </c>
      <c r="D61" s="246">
        <v>138</v>
      </c>
      <c r="E61" s="247">
        <f t="shared" si="2"/>
        <v>1721</v>
      </c>
    </row>
    <row r="62" spans="1:6" ht="14.25" customHeight="1">
      <c r="A62" s="57" t="s">
        <v>233</v>
      </c>
    </row>
    <row r="63" spans="1:6" ht="14.25" customHeight="1">
      <c r="A63" s="57" t="s">
        <v>605</v>
      </c>
      <c r="F63" s="818"/>
    </row>
    <row r="64" spans="1:6" s="281" customFormat="1" ht="12.75">
      <c r="A64" s="278" t="s">
        <v>1372</v>
      </c>
      <c r="B64" s="279"/>
      <c r="C64" s="279"/>
      <c r="D64" s="279"/>
      <c r="E64" s="279"/>
      <c r="F64" s="279"/>
    </row>
  </sheetData>
  <mergeCells count="3">
    <mergeCell ref="A6:A7"/>
    <mergeCell ref="D6:D7"/>
    <mergeCell ref="E6:E7"/>
  </mergeCells>
  <phoneticPr fontId="0" type="noConversion"/>
  <pageMargins left="0.78740157480314965" right="0.78740157480314965" top="0.86614173228346458" bottom="0.78740157480314965" header="0.51181102362204722" footer="0.51181102362204722"/>
  <pageSetup paperSize="9" scale="9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F65"/>
  <sheetViews>
    <sheetView workbookViewId="0"/>
  </sheetViews>
  <sheetFormatPr defaultColWidth="12" defaultRowHeight="12"/>
  <cols>
    <col min="1" max="1" width="22" style="36" customWidth="1"/>
    <col min="2" max="2" width="18.85546875" style="156" customWidth="1"/>
    <col min="3" max="4" width="17.85546875" style="156" customWidth="1"/>
    <col min="5" max="5" width="17.85546875" style="157" customWidth="1"/>
    <col min="6" max="16384" width="12" style="36"/>
  </cols>
  <sheetData>
    <row r="1" spans="1:5">
      <c r="E1" s="38" t="s">
        <v>98</v>
      </c>
    </row>
    <row r="2" spans="1:5">
      <c r="E2" s="38" t="s">
        <v>38</v>
      </c>
    </row>
    <row r="3" spans="1:5" ht="13.5" customHeight="1"/>
    <row r="4" spans="1:5">
      <c r="A4" s="270" t="s">
        <v>646</v>
      </c>
    </row>
    <row r="5" spans="1:5" ht="4.5" customHeight="1">
      <c r="A5" s="119" t="s">
        <v>228</v>
      </c>
    </row>
    <row r="6" spans="1:5" ht="11.25" customHeight="1">
      <c r="A6" s="160" t="s">
        <v>229</v>
      </c>
    </row>
    <row r="7" spans="1:5">
      <c r="A7" s="1665" t="s">
        <v>118</v>
      </c>
      <c r="B7" s="162" t="s">
        <v>230</v>
      </c>
      <c r="C7" s="163" t="s">
        <v>231</v>
      </c>
      <c r="D7" s="1667" t="s">
        <v>232</v>
      </c>
      <c r="E7" s="1669" t="s">
        <v>146</v>
      </c>
    </row>
    <row r="8" spans="1:5">
      <c r="A8" s="1671"/>
      <c r="B8" s="164" t="s">
        <v>544</v>
      </c>
      <c r="C8" s="164" t="s">
        <v>544</v>
      </c>
      <c r="D8" s="1668"/>
      <c r="E8" s="1670"/>
    </row>
    <row r="9" spans="1:5" ht="14.25" customHeight="1">
      <c r="A9" s="218" t="s">
        <v>227</v>
      </c>
      <c r="B9" s="170">
        <v>48970</v>
      </c>
      <c r="C9" s="170">
        <v>131138</v>
      </c>
      <c r="D9" s="171" t="s">
        <v>177</v>
      </c>
      <c r="E9" s="172">
        <v>180108</v>
      </c>
    </row>
    <row r="10" spans="1:5" ht="12.75" customHeight="1">
      <c r="A10" s="96">
        <v>1966</v>
      </c>
      <c r="B10" s="170">
        <v>173650</v>
      </c>
      <c r="C10" s="170">
        <v>168612</v>
      </c>
      <c r="D10" s="171" t="s">
        <v>177</v>
      </c>
      <c r="E10" s="172">
        <v>342262</v>
      </c>
    </row>
    <row r="11" spans="1:5" ht="12.75" customHeight="1">
      <c r="A11" s="96">
        <v>1967</v>
      </c>
      <c r="B11" s="170">
        <v>386971</v>
      </c>
      <c r="C11" s="170">
        <v>251539</v>
      </c>
      <c r="D11" s="171" t="s">
        <v>177</v>
      </c>
      <c r="E11" s="172">
        <v>638510</v>
      </c>
    </row>
    <row r="12" spans="1:5" ht="12.75" customHeight="1">
      <c r="A12" s="96">
        <v>1968</v>
      </c>
      <c r="B12" s="170">
        <v>622467</v>
      </c>
      <c r="C12" s="170">
        <v>191521</v>
      </c>
      <c r="D12" s="171" t="s">
        <v>177</v>
      </c>
      <c r="E12" s="172">
        <v>813988</v>
      </c>
    </row>
    <row r="13" spans="1:5" ht="12.75" customHeight="1">
      <c r="A13" s="96">
        <v>1969</v>
      </c>
      <c r="B13" s="170">
        <v>840655</v>
      </c>
      <c r="C13" s="170">
        <v>308675</v>
      </c>
      <c r="D13" s="171" t="s">
        <v>177</v>
      </c>
      <c r="E13" s="172">
        <v>1149330</v>
      </c>
    </row>
    <row r="14" spans="1:5" ht="12.75" customHeight="1">
      <c r="A14" s="96">
        <v>1970</v>
      </c>
      <c r="B14" s="170">
        <v>1108168</v>
      </c>
      <c r="C14" s="170">
        <v>467534</v>
      </c>
      <c r="D14" s="171" t="s">
        <v>177</v>
      </c>
      <c r="E14" s="172">
        <v>1575702</v>
      </c>
    </row>
    <row r="15" spans="1:5" ht="12.75" customHeight="1">
      <c r="A15" s="96">
        <v>1971</v>
      </c>
      <c r="B15" s="170">
        <v>1360020</v>
      </c>
      <c r="C15" s="170">
        <v>573312</v>
      </c>
      <c r="D15" s="171" t="s">
        <v>177</v>
      </c>
      <c r="E15" s="172">
        <v>1933332</v>
      </c>
    </row>
    <row r="16" spans="1:5" ht="12.75" customHeight="1">
      <c r="A16" s="96">
        <v>1972</v>
      </c>
      <c r="B16" s="170">
        <v>1989309</v>
      </c>
      <c r="C16" s="170">
        <v>849502</v>
      </c>
      <c r="D16" s="171" t="s">
        <v>177</v>
      </c>
      <c r="E16" s="172">
        <v>2838811</v>
      </c>
    </row>
    <row r="17" spans="1:5" ht="12.75" customHeight="1">
      <c r="A17" s="96">
        <v>1973</v>
      </c>
      <c r="B17" s="170">
        <v>2635477</v>
      </c>
      <c r="C17" s="170">
        <v>1002202</v>
      </c>
      <c r="D17" s="171" t="s">
        <v>177</v>
      </c>
      <c r="E17" s="172">
        <v>3637679</v>
      </c>
    </row>
    <row r="18" spans="1:5" ht="12.75" customHeight="1">
      <c r="A18" s="96">
        <v>1974</v>
      </c>
      <c r="B18" s="170">
        <v>2890445</v>
      </c>
      <c r="C18" s="170">
        <v>629193</v>
      </c>
      <c r="D18" s="171" t="s">
        <v>177</v>
      </c>
      <c r="E18" s="172">
        <v>3519638</v>
      </c>
    </row>
    <row r="19" spans="1:5" ht="12.75" customHeight="1">
      <c r="A19" s="96">
        <v>1975</v>
      </c>
      <c r="B19" s="170">
        <v>2851076</v>
      </c>
      <c r="C19" s="170">
        <v>478270</v>
      </c>
      <c r="D19" s="171" t="s">
        <v>177</v>
      </c>
      <c r="E19" s="172">
        <v>3329346</v>
      </c>
    </row>
    <row r="20" spans="1:5" ht="12.75" customHeight="1">
      <c r="A20" s="96">
        <v>1976</v>
      </c>
      <c r="B20" s="170">
        <v>2549055</v>
      </c>
      <c r="C20" s="170">
        <v>418891</v>
      </c>
      <c r="D20" s="171" t="s">
        <v>177</v>
      </c>
      <c r="E20" s="172">
        <v>2967946</v>
      </c>
    </row>
    <row r="21" spans="1:5" ht="12.75" customHeight="1">
      <c r="A21" s="96">
        <v>1977</v>
      </c>
      <c r="B21" s="170">
        <v>2238073</v>
      </c>
      <c r="C21" s="170">
        <v>527226</v>
      </c>
      <c r="D21" s="171" t="s">
        <v>177</v>
      </c>
      <c r="E21" s="172">
        <v>2765299</v>
      </c>
    </row>
    <row r="22" spans="1:5" ht="12.75" customHeight="1">
      <c r="A22" s="96">
        <v>1978</v>
      </c>
      <c r="B22" s="170">
        <v>2109798</v>
      </c>
      <c r="C22" s="170">
        <v>578925</v>
      </c>
      <c r="D22" s="171" t="s">
        <v>177</v>
      </c>
      <c r="E22" s="172">
        <v>2688723</v>
      </c>
    </row>
    <row r="23" spans="1:5" ht="12.75" customHeight="1">
      <c r="A23" s="96">
        <v>1979</v>
      </c>
      <c r="B23" s="170">
        <v>1938744</v>
      </c>
      <c r="C23" s="170">
        <v>367749</v>
      </c>
      <c r="D23" s="171" t="s">
        <v>177</v>
      </c>
      <c r="E23" s="172">
        <v>2306493</v>
      </c>
    </row>
    <row r="24" spans="1:5" ht="12.75" customHeight="1">
      <c r="A24" s="96">
        <v>1980</v>
      </c>
      <c r="B24" s="170">
        <v>1815295</v>
      </c>
      <c r="C24" s="170">
        <v>283097</v>
      </c>
      <c r="D24" s="171" t="s">
        <v>177</v>
      </c>
      <c r="E24" s="172">
        <v>2098392</v>
      </c>
    </row>
    <row r="25" spans="1:5" ht="12.75" customHeight="1">
      <c r="A25" s="96">
        <v>1981</v>
      </c>
      <c r="B25" s="170">
        <v>1582572</v>
      </c>
      <c r="C25" s="170">
        <v>362275</v>
      </c>
      <c r="D25" s="171" t="s">
        <v>177</v>
      </c>
      <c r="E25" s="172">
        <v>1944847</v>
      </c>
    </row>
    <row r="26" spans="1:5" ht="12.75" customHeight="1">
      <c r="A26" s="96">
        <v>1982</v>
      </c>
      <c r="B26" s="170">
        <v>2190913</v>
      </c>
      <c r="C26" s="170">
        <v>396031</v>
      </c>
      <c r="D26" s="171" t="s">
        <v>177</v>
      </c>
      <c r="E26" s="172">
        <v>2586944</v>
      </c>
    </row>
    <row r="27" spans="1:5" ht="12.75" customHeight="1">
      <c r="A27" s="96">
        <v>1983</v>
      </c>
      <c r="B27" s="170">
        <v>3536956</v>
      </c>
      <c r="C27" s="170">
        <v>2015382</v>
      </c>
      <c r="D27" s="171" t="s">
        <v>177</v>
      </c>
      <c r="E27" s="172">
        <v>5552338</v>
      </c>
    </row>
    <row r="28" spans="1:5" ht="12.75" customHeight="1">
      <c r="A28" s="96">
        <v>1984</v>
      </c>
      <c r="B28" s="170">
        <v>6057466</v>
      </c>
      <c r="C28" s="170">
        <v>1169952</v>
      </c>
      <c r="D28" s="171" t="s">
        <v>177</v>
      </c>
      <c r="E28" s="172">
        <v>7227418</v>
      </c>
    </row>
    <row r="29" spans="1:5" ht="12.75" customHeight="1">
      <c r="A29" s="96">
        <v>1985</v>
      </c>
      <c r="B29" s="170">
        <v>7701375</v>
      </c>
      <c r="C29" s="170">
        <v>1895507</v>
      </c>
      <c r="D29" s="171" t="s">
        <v>177</v>
      </c>
      <c r="E29" s="172">
        <v>9596882</v>
      </c>
    </row>
    <row r="30" spans="1:5" ht="12.75" customHeight="1">
      <c r="A30" s="96">
        <v>1986</v>
      </c>
      <c r="B30" s="170">
        <v>9760584</v>
      </c>
      <c r="C30" s="170">
        <v>3794643</v>
      </c>
      <c r="D30" s="173">
        <v>393225</v>
      </c>
      <c r="E30" s="172">
        <v>13948452</v>
      </c>
    </row>
    <row r="31" spans="1:5" ht="12.75" customHeight="1">
      <c r="A31" s="96">
        <v>1987</v>
      </c>
      <c r="B31" s="170">
        <v>14620428</v>
      </c>
      <c r="C31" s="170">
        <v>2708173</v>
      </c>
      <c r="D31" s="173">
        <v>561460</v>
      </c>
      <c r="E31" s="172">
        <v>17890061</v>
      </c>
    </row>
    <row r="32" spans="1:5" ht="12.75" customHeight="1">
      <c r="A32" s="96">
        <v>1988</v>
      </c>
      <c r="B32" s="170">
        <v>16525133</v>
      </c>
      <c r="C32" s="170">
        <v>1457484</v>
      </c>
      <c r="D32" s="173">
        <v>448299</v>
      </c>
      <c r="E32" s="172">
        <v>18430916</v>
      </c>
    </row>
    <row r="33" spans="1:5" ht="12.75" customHeight="1">
      <c r="A33" s="96">
        <v>1989</v>
      </c>
      <c r="B33" s="170">
        <v>16970767</v>
      </c>
      <c r="C33" s="170">
        <v>701863</v>
      </c>
      <c r="D33" s="173">
        <v>390859</v>
      </c>
      <c r="E33" s="172">
        <v>18063489</v>
      </c>
    </row>
    <row r="34" spans="1:5" ht="12.75" customHeight="1">
      <c r="A34" s="96">
        <v>1990</v>
      </c>
      <c r="B34" s="170">
        <v>18349849</v>
      </c>
      <c r="C34" s="170">
        <v>1005930</v>
      </c>
      <c r="D34" s="173">
        <v>386752</v>
      </c>
      <c r="E34" s="172">
        <f>B34+C34+D34</f>
        <v>19742531</v>
      </c>
    </row>
    <row r="35" spans="1:5" ht="12.75" customHeight="1">
      <c r="A35" s="96" t="s">
        <v>136</v>
      </c>
      <c r="B35" s="170">
        <v>19088701</v>
      </c>
      <c r="C35" s="170">
        <v>1512692</v>
      </c>
      <c r="D35" s="173">
        <v>591427</v>
      </c>
      <c r="E35" s="172">
        <f t="shared" ref="E35:E59" si="0">B35+C35+D35</f>
        <v>21192820</v>
      </c>
    </row>
    <row r="36" spans="1:5" ht="12.75" customHeight="1">
      <c r="A36" s="96" t="s">
        <v>137</v>
      </c>
      <c r="B36" s="170">
        <v>20263776</v>
      </c>
      <c r="C36" s="170">
        <v>1301725</v>
      </c>
      <c r="D36" s="173">
        <v>728290</v>
      </c>
      <c r="E36" s="172">
        <f t="shared" si="0"/>
        <v>22293791</v>
      </c>
    </row>
    <row r="37" spans="1:5" ht="12.75" customHeight="1">
      <c r="A37" s="96" t="s">
        <v>138</v>
      </c>
      <c r="B37" s="170">
        <v>21006925</v>
      </c>
      <c r="C37" s="170">
        <v>2338351</v>
      </c>
      <c r="D37" s="173">
        <v>924313</v>
      </c>
      <c r="E37" s="172">
        <f t="shared" si="0"/>
        <v>24269589</v>
      </c>
    </row>
    <row r="38" spans="1:5" ht="12.75" customHeight="1">
      <c r="A38" s="96" t="s">
        <v>139</v>
      </c>
      <c r="B38" s="170">
        <v>22522079</v>
      </c>
      <c r="C38" s="170">
        <v>1938218</v>
      </c>
      <c r="D38" s="173">
        <v>877386</v>
      </c>
      <c r="E38" s="172">
        <f t="shared" si="0"/>
        <v>25337683</v>
      </c>
    </row>
    <row r="39" spans="1:5" ht="12.75" customHeight="1">
      <c r="A39" s="96">
        <v>1995</v>
      </c>
      <c r="B39" s="170">
        <v>24322172</v>
      </c>
      <c r="C39" s="170">
        <v>1643474</v>
      </c>
      <c r="D39" s="173">
        <v>876921</v>
      </c>
      <c r="E39" s="172">
        <f t="shared" si="0"/>
        <v>26842567</v>
      </c>
    </row>
    <row r="40" spans="1:5" ht="12.75" customHeight="1">
      <c r="A40" s="96">
        <v>1996</v>
      </c>
      <c r="B40" s="170">
        <v>24148275</v>
      </c>
      <c r="C40" s="170">
        <v>1129873</v>
      </c>
      <c r="D40" s="173">
        <v>875864</v>
      </c>
      <c r="E40" s="172">
        <f t="shared" si="0"/>
        <v>26154012</v>
      </c>
    </row>
    <row r="41" spans="1:5" ht="12.75" customHeight="1">
      <c r="A41" s="96">
        <v>1997</v>
      </c>
      <c r="B41" s="170">
        <v>22748608</v>
      </c>
      <c r="C41" s="170">
        <v>2645307</v>
      </c>
      <c r="D41" s="173">
        <v>1025946</v>
      </c>
      <c r="E41" s="172">
        <f t="shared" si="0"/>
        <v>26419861</v>
      </c>
    </row>
    <row r="42" spans="1:5" ht="12.75" customHeight="1">
      <c r="A42" s="96">
        <v>1998</v>
      </c>
      <c r="B42" s="170">
        <v>24289727</v>
      </c>
      <c r="C42" s="170">
        <v>1642314</v>
      </c>
      <c r="D42" s="173">
        <v>985003</v>
      </c>
      <c r="E42" s="172">
        <f t="shared" si="0"/>
        <v>26917044</v>
      </c>
    </row>
    <row r="43" spans="1:5" ht="12.75" customHeight="1">
      <c r="A43" s="96">
        <v>1999</v>
      </c>
      <c r="B43" s="170">
        <v>23969072</v>
      </c>
      <c r="C43" s="170">
        <v>1949349</v>
      </c>
      <c r="D43" s="173">
        <v>873061</v>
      </c>
      <c r="E43" s="172">
        <f t="shared" si="0"/>
        <v>26791482</v>
      </c>
    </row>
    <row r="44" spans="1:5" ht="12.75" customHeight="1">
      <c r="A44" s="96">
        <v>2000</v>
      </c>
      <c r="B44" s="170">
        <v>25405619</v>
      </c>
      <c r="C44" s="170">
        <v>1810858</v>
      </c>
      <c r="D44" s="173">
        <v>777824</v>
      </c>
      <c r="E44" s="172">
        <f t="shared" si="0"/>
        <v>27994301</v>
      </c>
    </row>
    <row r="45" spans="1:5" ht="12.75" customHeight="1">
      <c r="A45" s="96">
        <v>2001</v>
      </c>
      <c r="B45" s="170">
        <v>23041129</v>
      </c>
      <c r="C45" s="170">
        <v>523051</v>
      </c>
      <c r="D45" s="173">
        <v>855134</v>
      </c>
      <c r="E45" s="172">
        <f t="shared" si="0"/>
        <v>24419314</v>
      </c>
    </row>
    <row r="46" spans="1:5" ht="12.75" customHeight="1">
      <c r="A46" s="96">
        <v>2002</v>
      </c>
      <c r="B46" s="170">
        <v>23012019</v>
      </c>
      <c r="C46" s="170">
        <v>779443</v>
      </c>
      <c r="D46" s="173">
        <v>1068598</v>
      </c>
      <c r="E46" s="172">
        <f t="shared" si="0"/>
        <v>24860060</v>
      </c>
    </row>
    <row r="47" spans="1:5" ht="12.75" customHeight="1">
      <c r="A47" s="96">
        <v>2003</v>
      </c>
      <c r="B47" s="170">
        <v>22650125</v>
      </c>
      <c r="C47" s="170">
        <v>412685</v>
      </c>
      <c r="D47" s="173">
        <v>1169947</v>
      </c>
      <c r="E47" s="172">
        <f>B47+C47+D47</f>
        <v>24232757</v>
      </c>
    </row>
    <row r="48" spans="1:5" ht="12.75" customHeight="1">
      <c r="A48" s="96">
        <v>2004</v>
      </c>
      <c r="B48" s="170">
        <v>20893305</v>
      </c>
      <c r="C48" s="170">
        <v>643500</v>
      </c>
      <c r="D48" s="173">
        <v>1523114</v>
      </c>
      <c r="E48" s="172">
        <f>B48+C48+D48</f>
        <v>23059919</v>
      </c>
    </row>
    <row r="49" spans="1:6" ht="12.75" customHeight="1">
      <c r="A49" s="96">
        <v>2005</v>
      </c>
      <c r="B49" s="170">
        <v>17919589</v>
      </c>
      <c r="C49" s="170">
        <v>1114328</v>
      </c>
      <c r="D49" s="173">
        <v>2060498</v>
      </c>
      <c r="E49" s="172">
        <f t="shared" si="0"/>
        <v>21094415</v>
      </c>
    </row>
    <row r="50" spans="1:6" ht="12.75" customHeight="1">
      <c r="A50" s="96">
        <v>2006</v>
      </c>
      <c r="B50" s="170">
        <v>18127483</v>
      </c>
      <c r="C50" s="170">
        <v>1209415</v>
      </c>
      <c r="D50" s="173">
        <v>2320257</v>
      </c>
      <c r="E50" s="172">
        <f t="shared" si="0"/>
        <v>21657155</v>
      </c>
    </row>
    <row r="51" spans="1:6" ht="12.75" customHeight="1">
      <c r="A51" s="96">
        <v>2007</v>
      </c>
      <c r="B51" s="170">
        <v>17472407</v>
      </c>
      <c r="C51" s="170">
        <v>437605</v>
      </c>
      <c r="D51" s="173">
        <v>2002370</v>
      </c>
      <c r="E51" s="172">
        <f>B51+C51+D51</f>
        <v>19912382</v>
      </c>
    </row>
    <row r="52" spans="1:6" ht="12.75" customHeight="1">
      <c r="A52" s="96">
        <v>2008</v>
      </c>
      <c r="B52" s="174">
        <v>18656105</v>
      </c>
      <c r="C52" s="174">
        <v>962415</v>
      </c>
      <c r="D52" s="175">
        <v>2007912</v>
      </c>
      <c r="E52" s="176">
        <f>B52+C52+D52</f>
        <v>21626432</v>
      </c>
    </row>
    <row r="53" spans="1:6" ht="12.75" customHeight="1">
      <c r="A53" s="96">
        <v>2009</v>
      </c>
      <c r="B53" s="174">
        <v>18945028</v>
      </c>
      <c r="C53" s="174">
        <v>842041</v>
      </c>
      <c r="D53" s="175">
        <v>1928089</v>
      </c>
      <c r="E53" s="176">
        <f>B53+C53+D53</f>
        <v>21715158</v>
      </c>
    </row>
    <row r="54" spans="1:6" ht="12.75" customHeight="1">
      <c r="A54" s="96">
        <v>2010</v>
      </c>
      <c r="B54" s="174">
        <v>19548487</v>
      </c>
      <c r="C54" s="174">
        <v>599939</v>
      </c>
      <c r="D54" s="175">
        <v>1909099</v>
      </c>
      <c r="E54" s="176">
        <f t="shared" si="0"/>
        <v>22057525</v>
      </c>
    </row>
    <row r="55" spans="1:6" s="70" customFormat="1" ht="12.75" customHeight="1">
      <c r="A55" s="96">
        <v>2011</v>
      </c>
      <c r="B55" s="174">
        <v>19377309</v>
      </c>
      <c r="C55" s="174">
        <v>936862</v>
      </c>
      <c r="D55" s="175">
        <v>1973173</v>
      </c>
      <c r="E55" s="176">
        <f t="shared" si="0"/>
        <v>22287344</v>
      </c>
    </row>
    <row r="56" spans="1:6" s="70" customFormat="1" ht="12.75" customHeight="1">
      <c r="A56" s="96">
        <v>2012</v>
      </c>
      <c r="B56" s="174">
        <v>19042791</v>
      </c>
      <c r="C56" s="174">
        <v>682707</v>
      </c>
      <c r="D56" s="175">
        <v>1840419</v>
      </c>
      <c r="E56" s="176">
        <f t="shared" si="0"/>
        <v>21565917</v>
      </c>
    </row>
    <row r="57" spans="1:6" s="70" customFormat="1" ht="12.75" customHeight="1">
      <c r="A57" s="96">
        <v>2013</v>
      </c>
      <c r="B57" s="174">
        <v>19579342</v>
      </c>
      <c r="C57" s="174">
        <v>926560</v>
      </c>
      <c r="D57" s="175">
        <v>1756626</v>
      </c>
      <c r="E57" s="176">
        <f t="shared" si="0"/>
        <v>22262528</v>
      </c>
    </row>
    <row r="58" spans="1:6" s="70" customFormat="1" ht="12.75" customHeight="1">
      <c r="A58" s="96">
        <v>2014</v>
      </c>
      <c r="B58" s="174">
        <v>20359776</v>
      </c>
      <c r="C58" s="174">
        <v>669485</v>
      </c>
      <c r="D58" s="175">
        <v>1678976</v>
      </c>
      <c r="E58" s="176">
        <f t="shared" si="0"/>
        <v>22708237</v>
      </c>
    </row>
    <row r="59" spans="1:6" s="70" customFormat="1" ht="12.75" customHeight="1">
      <c r="A59" s="96">
        <v>2015</v>
      </c>
      <c r="B59" s="174">
        <v>20547174</v>
      </c>
      <c r="C59" s="174">
        <v>721738</v>
      </c>
      <c r="D59" s="175">
        <v>1602071</v>
      </c>
      <c r="E59" s="176">
        <f t="shared" si="0"/>
        <v>22870983</v>
      </c>
    </row>
    <row r="60" spans="1:6" s="70" customFormat="1" ht="12.75" customHeight="1">
      <c r="A60" s="96">
        <v>2016</v>
      </c>
      <c r="B60" s="174">
        <v>21267943</v>
      </c>
      <c r="C60" s="174">
        <v>399325</v>
      </c>
      <c r="D60" s="175">
        <v>1475748</v>
      </c>
      <c r="E60" s="176">
        <f>B60+C60+D60</f>
        <v>23143016</v>
      </c>
    </row>
    <row r="61" spans="1:6" s="70" customFormat="1" ht="12.75" customHeight="1">
      <c r="A61" s="96">
        <v>2017</v>
      </c>
      <c r="B61" s="174">
        <v>22036763</v>
      </c>
      <c r="C61" s="174">
        <v>520170</v>
      </c>
      <c r="D61" s="175">
        <v>1320248</v>
      </c>
      <c r="E61" s="176">
        <f t="shared" ref="E61:E62" si="1">B61+C61+D61</f>
        <v>23877181</v>
      </c>
    </row>
    <row r="62" spans="1:6" ht="12.75" customHeight="1">
      <c r="A62" s="103">
        <v>2018</v>
      </c>
      <c r="B62" s="248">
        <v>22347520</v>
      </c>
      <c r="C62" s="248">
        <v>283897</v>
      </c>
      <c r="D62" s="249">
        <v>1319712</v>
      </c>
      <c r="E62" s="250">
        <f t="shared" si="1"/>
        <v>23951129</v>
      </c>
    </row>
    <row r="63" spans="1:6" ht="14.25" customHeight="1">
      <c r="A63" s="57" t="s">
        <v>233</v>
      </c>
    </row>
    <row r="64" spans="1:6" ht="14.25" customHeight="1">
      <c r="A64" s="57" t="s">
        <v>605</v>
      </c>
      <c r="F64" s="818"/>
    </row>
    <row r="65" spans="1:6" s="281" customFormat="1" ht="12.75">
      <c r="A65" s="278" t="s">
        <v>1372</v>
      </c>
      <c r="B65" s="279"/>
      <c r="C65" s="279"/>
      <c r="D65" s="279"/>
      <c r="E65" s="279"/>
      <c r="F65" s="279"/>
    </row>
  </sheetData>
  <mergeCells count="3">
    <mergeCell ref="A7:A8"/>
    <mergeCell ref="D7:D8"/>
    <mergeCell ref="E7:E8"/>
  </mergeCells>
  <phoneticPr fontId="0" type="noConversion"/>
  <pageMargins left="0.78740157480314965" right="0.78740157480314965" top="0.86614173228346458" bottom="0.78740157480314965" header="0.51181102362204722" footer="0.51181102362204722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showGridLines="0" tabSelected="1" workbookViewId="0">
      <selection sqref="A1:C2"/>
    </sheetView>
  </sheetViews>
  <sheetFormatPr defaultRowHeight="12.75"/>
  <cols>
    <col min="1" max="1" width="3.42578125" style="12" customWidth="1"/>
    <col min="2" max="2" width="4.5703125" style="12" bestFit="1" customWidth="1"/>
    <col min="3" max="3" width="130.42578125" style="12" customWidth="1"/>
    <col min="4" max="175" width="9.140625" style="12"/>
    <col min="176" max="176" width="2.140625" style="12" customWidth="1"/>
    <col min="177" max="177" width="57.140625" style="12" customWidth="1"/>
    <col min="178" max="178" width="42.85546875" style="12" customWidth="1"/>
    <col min="179" max="179" width="2.140625" style="12" customWidth="1"/>
    <col min="180" max="16384" width="9.140625" style="12"/>
  </cols>
  <sheetData>
    <row r="1" spans="1:3" ht="45" customHeight="1">
      <c r="A1" s="1607" t="s">
        <v>30</v>
      </c>
      <c r="B1" s="1607"/>
      <c r="C1" s="1607"/>
    </row>
    <row r="2" spans="1:3" ht="30" customHeight="1">
      <c r="A2" s="1607"/>
      <c r="B2" s="1607"/>
      <c r="C2" s="1607"/>
    </row>
    <row r="3" spans="1:3">
      <c r="A3" s="13"/>
      <c r="B3" s="13"/>
      <c r="C3" s="14"/>
    </row>
    <row r="4" spans="1:3" ht="15.75">
      <c r="A4" s="1608" t="s">
        <v>32</v>
      </c>
      <c r="B4" s="1608"/>
      <c r="C4" s="1608"/>
    </row>
    <row r="5" spans="1:3" ht="12.75" customHeight="1">
      <c r="A5" s="15"/>
      <c r="B5" s="13"/>
      <c r="C5" s="13"/>
    </row>
    <row r="6" spans="1:3" s="16" customFormat="1" ht="15">
      <c r="A6" s="272" t="s">
        <v>33</v>
      </c>
      <c r="B6" s="273"/>
      <c r="C6" s="273"/>
    </row>
    <row r="7" spans="1:3" s="210" customFormat="1" ht="15" customHeight="1">
      <c r="A7" s="274"/>
      <c r="B7" s="274" t="s">
        <v>34</v>
      </c>
      <c r="C7" s="275" t="s">
        <v>613</v>
      </c>
    </row>
    <row r="8" spans="1:3" s="210" customFormat="1" ht="15" customHeight="1">
      <c r="A8" s="274"/>
      <c r="B8" s="274" t="s">
        <v>35</v>
      </c>
      <c r="C8" s="628" t="s">
        <v>614</v>
      </c>
    </row>
    <row r="9" spans="1:3" s="210" customFormat="1" ht="15" customHeight="1">
      <c r="A9" s="274"/>
      <c r="B9" s="274" t="s">
        <v>36</v>
      </c>
      <c r="C9" s="275" t="s">
        <v>692</v>
      </c>
    </row>
    <row r="10" spans="1:3" s="210" customFormat="1" ht="15" customHeight="1">
      <c r="A10" s="274"/>
      <c r="B10" s="274" t="s">
        <v>37</v>
      </c>
      <c r="C10" s="275" t="s">
        <v>615</v>
      </c>
    </row>
    <row r="11" spans="1:3" s="210" customFormat="1" ht="15" customHeight="1">
      <c r="A11" s="274"/>
      <c r="B11" s="274" t="s">
        <v>265</v>
      </c>
      <c r="C11" s="275" t="s">
        <v>616</v>
      </c>
    </row>
    <row r="12" spans="1:3" s="210" customFormat="1" ht="15" customHeight="1">
      <c r="A12" s="274"/>
      <c r="B12" s="274" t="s">
        <v>266</v>
      </c>
      <c r="C12" s="276" t="s">
        <v>617</v>
      </c>
    </row>
    <row r="13" spans="1:3" s="210" customFormat="1" ht="15" customHeight="1">
      <c r="A13" s="274"/>
      <c r="B13" s="274" t="s">
        <v>267</v>
      </c>
      <c r="C13" s="275" t="s">
        <v>618</v>
      </c>
    </row>
    <row r="14" spans="1:3" s="210" customFormat="1" ht="15" customHeight="1">
      <c r="A14" s="274"/>
      <c r="B14" s="274" t="s">
        <v>279</v>
      </c>
      <c r="C14" s="275" t="s">
        <v>660</v>
      </c>
    </row>
    <row r="15" spans="1:3" s="210" customFormat="1" ht="15" customHeight="1">
      <c r="A15" s="274"/>
      <c r="B15" s="274" t="s">
        <v>280</v>
      </c>
      <c r="C15" s="275" t="s">
        <v>661</v>
      </c>
    </row>
    <row r="16" spans="1:3" s="210" customFormat="1" ht="15" customHeight="1">
      <c r="A16" s="274"/>
      <c r="B16" s="274" t="s">
        <v>268</v>
      </c>
      <c r="C16" s="275" t="s">
        <v>619</v>
      </c>
    </row>
    <row r="17" spans="1:3" s="210" customFormat="1" ht="15" customHeight="1">
      <c r="A17" s="274"/>
      <c r="B17" s="274" t="s">
        <v>269</v>
      </c>
      <c r="C17" s="275" t="s">
        <v>620</v>
      </c>
    </row>
    <row r="18" spans="1:3" s="210" customFormat="1" ht="15" customHeight="1">
      <c r="A18" s="274"/>
      <c r="B18" s="274" t="s">
        <v>270</v>
      </c>
      <c r="C18" s="275" t="s">
        <v>693</v>
      </c>
    </row>
    <row r="19" spans="1:3" s="210" customFormat="1" ht="15" customHeight="1">
      <c r="A19" s="274"/>
      <c r="B19" s="274" t="s">
        <v>271</v>
      </c>
      <c r="C19" s="275" t="s">
        <v>694</v>
      </c>
    </row>
    <row r="20" spans="1:3" s="210" customFormat="1" ht="15" customHeight="1">
      <c r="A20" s="274"/>
      <c r="B20" s="274" t="s">
        <v>272</v>
      </c>
      <c r="C20" s="275" t="s">
        <v>695</v>
      </c>
    </row>
    <row r="21" spans="1:3" s="210" customFormat="1" ht="15" customHeight="1">
      <c r="A21" s="274"/>
      <c r="B21" s="274" t="s">
        <v>278</v>
      </c>
      <c r="C21" s="275" t="s">
        <v>621</v>
      </c>
    </row>
    <row r="22" spans="1:3" s="210" customFormat="1" ht="15" customHeight="1">
      <c r="A22" s="274"/>
      <c r="B22" s="274" t="s">
        <v>273</v>
      </c>
      <c r="C22" s="275" t="s">
        <v>622</v>
      </c>
    </row>
    <row r="23" spans="1:3" s="210" customFormat="1" ht="15" customHeight="1">
      <c r="A23" s="274"/>
      <c r="B23" s="274" t="s">
        <v>274</v>
      </c>
      <c r="C23" s="275" t="s">
        <v>623</v>
      </c>
    </row>
    <row r="24" spans="1:3" s="210" customFormat="1" ht="15" customHeight="1">
      <c r="A24" s="274"/>
      <c r="B24" s="274" t="s">
        <v>275</v>
      </c>
      <c r="C24" s="275" t="s">
        <v>624</v>
      </c>
    </row>
    <row r="25" spans="1:3" s="210" customFormat="1" ht="15" customHeight="1">
      <c r="A25" s="274"/>
      <c r="B25" s="274" t="s">
        <v>276</v>
      </c>
      <c r="C25" s="275" t="s">
        <v>625</v>
      </c>
    </row>
    <row r="26" spans="1:3" s="210" customFormat="1" ht="15" customHeight="1">
      <c r="A26" s="274"/>
      <c r="B26" s="274" t="s">
        <v>277</v>
      </c>
      <c r="C26" s="275" t="s">
        <v>626</v>
      </c>
    </row>
    <row r="27" spans="1:3" ht="9" customHeight="1">
      <c r="A27" s="277"/>
      <c r="B27" s="277"/>
      <c r="C27" s="277"/>
    </row>
    <row r="28" spans="1:3" s="16" customFormat="1" ht="15">
      <c r="A28" s="1591" t="s">
        <v>1333</v>
      </c>
      <c r="B28" s="1592"/>
      <c r="C28" s="1592"/>
    </row>
    <row r="29" spans="1:3" ht="15">
      <c r="A29" s="1593"/>
      <c r="B29" s="1594" t="s">
        <v>34</v>
      </c>
      <c r="C29" s="1595" t="s">
        <v>1334</v>
      </c>
    </row>
    <row r="30" spans="1:3" ht="15">
      <c r="A30" s="1593"/>
      <c r="B30" s="1594" t="s">
        <v>35</v>
      </c>
      <c r="C30" s="1595" t="s">
        <v>1335</v>
      </c>
    </row>
    <row r="31" spans="1:3" ht="15">
      <c r="A31" s="1593"/>
      <c r="B31" s="1594" t="s">
        <v>36</v>
      </c>
      <c r="C31" s="1595" t="s">
        <v>1336</v>
      </c>
    </row>
    <row r="32" spans="1:3" ht="15">
      <c r="A32" s="1593"/>
      <c r="B32" s="1594" t="s">
        <v>37</v>
      </c>
      <c r="C32" s="1595" t="s">
        <v>1337</v>
      </c>
    </row>
    <row r="33" spans="1:3" ht="15">
      <c r="A33" s="1593"/>
      <c r="B33" s="1594" t="s">
        <v>265</v>
      </c>
      <c r="C33" s="1595" t="s">
        <v>1338</v>
      </c>
    </row>
    <row r="34" spans="1:3" ht="15">
      <c r="A34" s="1593"/>
      <c r="B34" s="1594" t="s">
        <v>1339</v>
      </c>
      <c r="C34" s="1595" t="s">
        <v>1340</v>
      </c>
    </row>
    <row r="35" spans="1:3" ht="15">
      <c r="A35" s="1593"/>
      <c r="B35" s="1594" t="s">
        <v>1341</v>
      </c>
      <c r="C35" s="1595" t="s">
        <v>1342</v>
      </c>
    </row>
    <row r="36" spans="1:3" ht="15">
      <c r="A36" s="1593"/>
      <c r="B36" s="1594" t="s">
        <v>1343</v>
      </c>
      <c r="C36" s="1595" t="s">
        <v>1344</v>
      </c>
    </row>
    <row r="37" spans="1:3" ht="15">
      <c r="A37" s="1593"/>
      <c r="B37" s="1594" t="s">
        <v>1345</v>
      </c>
      <c r="C37" s="1595" t="s">
        <v>1346</v>
      </c>
    </row>
    <row r="38" spans="1:3" ht="15">
      <c r="A38" s="1593"/>
      <c r="B38" s="1594" t="s">
        <v>1347</v>
      </c>
      <c r="C38" s="1595" t="s">
        <v>1348</v>
      </c>
    </row>
    <row r="39" spans="1:3" ht="15">
      <c r="A39" s="1593"/>
      <c r="B39" s="1594" t="s">
        <v>1349</v>
      </c>
      <c r="C39" s="1595" t="s">
        <v>1350</v>
      </c>
    </row>
    <row r="40" spans="1:3" ht="15">
      <c r="A40" s="1593"/>
      <c r="B40" s="1594" t="s">
        <v>1351</v>
      </c>
      <c r="C40" s="1595" t="s">
        <v>1352</v>
      </c>
    </row>
    <row r="41" spans="1:3" ht="15">
      <c r="A41" s="1593"/>
      <c r="B41" s="1594" t="s">
        <v>1353</v>
      </c>
      <c r="C41" s="1595" t="s">
        <v>1354</v>
      </c>
    </row>
    <row r="42" spans="1:3" ht="15">
      <c r="A42" s="1593"/>
      <c r="B42" s="1594" t="s">
        <v>1355</v>
      </c>
      <c r="C42" s="1595" t="s">
        <v>1356</v>
      </c>
    </row>
    <row r="43" spans="1:3" ht="15">
      <c r="A43" s="1593"/>
      <c r="B43" s="1594" t="s">
        <v>1357</v>
      </c>
      <c r="C43" s="1595" t="s">
        <v>1358</v>
      </c>
    </row>
    <row r="44" spans="1:3" ht="15">
      <c r="A44" s="1593"/>
      <c r="B44" s="1594" t="s">
        <v>1359</v>
      </c>
      <c r="C44" s="1595" t="s">
        <v>1360</v>
      </c>
    </row>
    <row r="45" spans="1:3" ht="15">
      <c r="A45" s="1593"/>
      <c r="B45" s="1594" t="s">
        <v>1361</v>
      </c>
      <c r="C45" s="1595" t="s">
        <v>1362</v>
      </c>
    </row>
    <row r="46" spans="1:3" ht="15">
      <c r="A46" s="1593"/>
      <c r="B46" s="1594" t="s">
        <v>1363</v>
      </c>
      <c r="C46" s="1595" t="s">
        <v>1370</v>
      </c>
    </row>
    <row r="47" spans="1:3" ht="15">
      <c r="A47" s="1593"/>
      <c r="B47" s="1594" t="s">
        <v>1365</v>
      </c>
      <c r="C47" s="1595" t="s">
        <v>1364</v>
      </c>
    </row>
    <row r="48" spans="1:3" ht="15">
      <c r="A48" s="1593"/>
      <c r="B48" s="1594" t="s">
        <v>267</v>
      </c>
      <c r="C48" s="1595" t="s">
        <v>1366</v>
      </c>
    </row>
    <row r="49" spans="1:3" ht="15">
      <c r="A49" s="1593"/>
      <c r="B49" s="1594" t="s">
        <v>279</v>
      </c>
      <c r="C49" s="1595" t="s">
        <v>1367</v>
      </c>
    </row>
    <row r="50" spans="1:3" ht="15">
      <c r="A50" s="1593"/>
      <c r="B50" s="1594" t="s">
        <v>280</v>
      </c>
      <c r="C50" s="1595" t="s">
        <v>1368</v>
      </c>
    </row>
    <row r="51" spans="1:3" ht="15">
      <c r="A51" s="1593"/>
      <c r="B51" s="1594" t="s">
        <v>268</v>
      </c>
      <c r="C51" s="1595" t="s">
        <v>1369</v>
      </c>
    </row>
    <row r="52" spans="1:3" ht="9" customHeight="1">
      <c r="A52" s="1595"/>
      <c r="B52" s="1595"/>
      <c r="C52" s="1595"/>
    </row>
    <row r="53" spans="1:3" s="16" customFormat="1" ht="15">
      <c r="A53" s="294" t="s">
        <v>328</v>
      </c>
      <c r="B53" s="295"/>
      <c r="C53" s="295"/>
    </row>
    <row r="54" spans="1:3" ht="15">
      <c r="A54" s="296"/>
      <c r="B54" s="297" t="s">
        <v>34</v>
      </c>
      <c r="C54" s="298" t="s">
        <v>627</v>
      </c>
    </row>
    <row r="55" spans="1:3" ht="15">
      <c r="A55" s="296"/>
      <c r="B55" s="297" t="s">
        <v>35</v>
      </c>
      <c r="C55" s="298" t="s">
        <v>700</v>
      </c>
    </row>
    <row r="56" spans="1:3" ht="15">
      <c r="A56" s="296"/>
      <c r="B56" s="297" t="s">
        <v>36</v>
      </c>
      <c r="C56" s="298" t="s">
        <v>701</v>
      </c>
    </row>
    <row r="57" spans="1:3" ht="15">
      <c r="A57" s="296"/>
      <c r="B57" s="297" t="s">
        <v>37</v>
      </c>
      <c r="C57" s="298" t="s">
        <v>702</v>
      </c>
    </row>
    <row r="58" spans="1:3" ht="9" customHeight="1">
      <c r="A58" s="299"/>
      <c r="B58" s="300"/>
      <c r="C58" s="300"/>
    </row>
    <row r="59" spans="1:3" s="16" customFormat="1" ht="15">
      <c r="A59" s="345" t="s">
        <v>399</v>
      </c>
      <c r="B59" s="346"/>
      <c r="C59" s="346"/>
    </row>
    <row r="60" spans="1:3" ht="15">
      <c r="A60" s="345" t="s">
        <v>400</v>
      </c>
      <c r="B60" s="347"/>
      <c r="C60" s="348"/>
    </row>
    <row r="61" spans="1:3" ht="15">
      <c r="A61" s="349"/>
      <c r="B61" s="347" t="s">
        <v>34</v>
      </c>
      <c r="C61" s="348" t="s">
        <v>628</v>
      </c>
    </row>
    <row r="62" spans="1:3" ht="15">
      <c r="A62" s="349"/>
      <c r="B62" s="347" t="s">
        <v>35</v>
      </c>
      <c r="C62" s="348" t="s">
        <v>664</v>
      </c>
    </row>
    <row r="63" spans="1:3" ht="15">
      <c r="A63" s="349"/>
      <c r="B63" s="347" t="s">
        <v>36</v>
      </c>
      <c r="C63" s="348" t="s">
        <v>665</v>
      </c>
    </row>
    <row r="64" spans="1:3" ht="15">
      <c r="A64" s="349"/>
      <c r="B64" s="347" t="s">
        <v>37</v>
      </c>
      <c r="C64" s="348" t="s">
        <v>666</v>
      </c>
    </row>
    <row r="65" spans="1:5" ht="15">
      <c r="A65" s="349"/>
      <c r="B65" s="347" t="s">
        <v>265</v>
      </c>
      <c r="C65" s="348" t="s">
        <v>706</v>
      </c>
    </row>
    <row r="66" spans="1:5" ht="15">
      <c r="A66" s="349"/>
      <c r="B66" s="347" t="s">
        <v>266</v>
      </c>
      <c r="C66" s="348" t="s">
        <v>667</v>
      </c>
    </row>
    <row r="67" spans="1:5" ht="15">
      <c r="A67" s="349"/>
      <c r="B67" s="347" t="s">
        <v>267</v>
      </c>
      <c r="C67" s="348" t="s">
        <v>668</v>
      </c>
    </row>
    <row r="68" spans="1:5" ht="15">
      <c r="A68" s="349"/>
      <c r="B68" s="347" t="s">
        <v>279</v>
      </c>
      <c r="C68" s="348" t="s">
        <v>671</v>
      </c>
    </row>
    <row r="69" spans="1:5" ht="15">
      <c r="A69" s="349"/>
      <c r="B69" s="347" t="s">
        <v>280</v>
      </c>
      <c r="C69" s="348" t="s">
        <v>669</v>
      </c>
    </row>
    <row r="70" spans="1:5" ht="15">
      <c r="A70" s="349"/>
      <c r="B70" s="347" t="s">
        <v>268</v>
      </c>
      <c r="C70" s="348" t="s">
        <v>670</v>
      </c>
    </row>
    <row r="71" spans="1:5" ht="15">
      <c r="A71" s="349"/>
      <c r="B71" s="347" t="s">
        <v>269</v>
      </c>
      <c r="C71" s="348" t="s">
        <v>629</v>
      </c>
    </row>
    <row r="72" spans="1:5" ht="15">
      <c r="A72" s="349"/>
      <c r="B72" s="347" t="s">
        <v>270</v>
      </c>
      <c r="C72" s="348" t="s">
        <v>630</v>
      </c>
    </row>
    <row r="73" spans="1:5" ht="15">
      <c r="A73" s="349"/>
      <c r="B73" s="347" t="s">
        <v>271</v>
      </c>
      <c r="C73" s="348" t="s">
        <v>631</v>
      </c>
    </row>
    <row r="74" spans="1:5" ht="15">
      <c r="A74" s="349"/>
      <c r="B74" s="347" t="s">
        <v>272</v>
      </c>
      <c r="C74" s="348" t="s">
        <v>699</v>
      </c>
    </row>
    <row r="75" spans="1:5" ht="9" customHeight="1">
      <c r="A75" s="349"/>
      <c r="B75" s="347"/>
      <c r="C75" s="348"/>
    </row>
    <row r="76" spans="1:5" ht="15">
      <c r="A76" s="345" t="s">
        <v>763</v>
      </c>
      <c r="B76" s="347"/>
      <c r="C76" s="348"/>
    </row>
    <row r="77" spans="1:5" ht="15">
      <c r="A77" s="349"/>
      <c r="B77" s="347" t="s">
        <v>34</v>
      </c>
      <c r="C77" s="348" t="s">
        <v>764</v>
      </c>
      <c r="D77"/>
      <c r="E77" s="968"/>
    </row>
    <row r="78" spans="1:5" ht="15">
      <c r="A78" s="349"/>
      <c r="B78" s="347" t="s">
        <v>35</v>
      </c>
      <c r="C78" s="348" t="s">
        <v>765</v>
      </c>
      <c r="D78"/>
      <c r="E78" s="968"/>
    </row>
    <row r="79" spans="1:5" ht="15">
      <c r="A79" s="349"/>
      <c r="B79" s="347" t="s">
        <v>36</v>
      </c>
      <c r="C79" s="348" t="s">
        <v>766</v>
      </c>
      <c r="D79"/>
      <c r="E79" s="968"/>
    </row>
    <row r="80" spans="1:5" ht="15">
      <c r="A80" s="349"/>
      <c r="B80" s="347" t="s">
        <v>37</v>
      </c>
      <c r="C80" s="348" t="s">
        <v>767</v>
      </c>
      <c r="D80"/>
      <c r="E80" s="968"/>
    </row>
    <row r="81" spans="1:5" ht="15">
      <c r="A81" s="349"/>
      <c r="B81" s="347" t="s">
        <v>265</v>
      </c>
      <c r="C81" s="348" t="s">
        <v>768</v>
      </c>
      <c r="D81"/>
      <c r="E81" s="968"/>
    </row>
    <row r="82" spans="1:5" ht="9" customHeight="1">
      <c r="A82" s="349"/>
      <c r="B82" s="347"/>
      <c r="C82" s="348"/>
    </row>
    <row r="83" spans="1:5" s="1196" customFormat="1" ht="15">
      <c r="A83" s="1194" t="s">
        <v>980</v>
      </c>
      <c r="B83" s="1195"/>
      <c r="C83" s="348"/>
    </row>
    <row r="84" spans="1:5" s="1196" customFormat="1" ht="15">
      <c r="A84" s="1197"/>
      <c r="B84" s="1195" t="s">
        <v>981</v>
      </c>
      <c r="C84" s="348" t="s">
        <v>990</v>
      </c>
      <c r="D84" s="1057"/>
      <c r="E84" s="1198"/>
    </row>
    <row r="85" spans="1:5" s="1196" customFormat="1" ht="15">
      <c r="A85" s="1197"/>
      <c r="B85" s="1195" t="s">
        <v>982</v>
      </c>
      <c r="C85" s="348" t="s">
        <v>983</v>
      </c>
      <c r="D85" s="1057"/>
      <c r="E85" s="1198"/>
    </row>
    <row r="86" spans="1:5" s="1196" customFormat="1" ht="15">
      <c r="A86" s="1197"/>
      <c r="B86" s="1195" t="s">
        <v>984</v>
      </c>
      <c r="C86" s="348" t="s">
        <v>991</v>
      </c>
      <c r="D86" s="1057"/>
      <c r="E86" s="1198"/>
    </row>
    <row r="87" spans="1:5" s="1196" customFormat="1" ht="15">
      <c r="A87" s="1197"/>
      <c r="B87" s="1195" t="s">
        <v>985</v>
      </c>
      <c r="C87" s="348" t="s">
        <v>986</v>
      </c>
      <c r="D87" s="1057"/>
      <c r="E87" s="1198"/>
    </row>
    <row r="88" spans="1:5" s="1196" customFormat="1" ht="15">
      <c r="A88" s="1197"/>
      <c r="B88" s="1195" t="s">
        <v>36</v>
      </c>
      <c r="C88" s="348" t="s">
        <v>992</v>
      </c>
      <c r="D88" s="1057"/>
      <c r="E88" s="1198"/>
    </row>
    <row r="89" spans="1:5" s="1196" customFormat="1" ht="15">
      <c r="A89" s="1197"/>
      <c r="B89" s="1195" t="s">
        <v>37</v>
      </c>
      <c r="C89" s="348" t="s">
        <v>993</v>
      </c>
      <c r="D89" s="1057"/>
      <c r="E89" s="1198"/>
    </row>
    <row r="90" spans="1:5" s="1196" customFormat="1" ht="15">
      <c r="A90" s="1197"/>
      <c r="B90" s="1195" t="s">
        <v>987</v>
      </c>
      <c r="C90" s="348" t="s">
        <v>994</v>
      </c>
      <c r="D90" s="1057"/>
      <c r="E90" s="1198"/>
    </row>
    <row r="91" spans="1:5" s="1196" customFormat="1" ht="15">
      <c r="A91" s="1197"/>
      <c r="B91" s="1195" t="s">
        <v>988</v>
      </c>
      <c r="C91" s="348" t="s">
        <v>989</v>
      </c>
      <c r="D91" s="1057"/>
      <c r="E91" s="1198"/>
    </row>
    <row r="92" spans="1:5" s="1196" customFormat="1" ht="15">
      <c r="A92" s="1197"/>
      <c r="B92" s="1195" t="s">
        <v>266</v>
      </c>
      <c r="C92" s="348" t="s">
        <v>996</v>
      </c>
      <c r="D92" s="1057"/>
      <c r="E92" s="1198"/>
    </row>
    <row r="93" spans="1:5" s="1196" customFormat="1" ht="15">
      <c r="A93" s="1197"/>
      <c r="B93" s="1195" t="s">
        <v>267</v>
      </c>
      <c r="C93" s="348" t="s">
        <v>1013</v>
      </c>
      <c r="D93" s="1057"/>
      <c r="E93" s="1198"/>
    </row>
    <row r="94" spans="1:5" s="1196" customFormat="1" ht="15">
      <c r="A94" s="1197"/>
      <c r="B94" s="1195" t="s">
        <v>279</v>
      </c>
      <c r="C94" s="348" t="s">
        <v>1012</v>
      </c>
      <c r="D94" s="1057"/>
      <c r="E94" s="1198"/>
    </row>
    <row r="95" spans="1:5" s="1196" customFormat="1" ht="8.25" customHeight="1">
      <c r="A95" s="1197"/>
      <c r="B95" s="1195"/>
      <c r="C95" s="1199"/>
      <c r="D95" s="1057"/>
      <c r="E95" s="1057"/>
    </row>
  </sheetData>
  <sheetProtection formatCells="0" formatColumns="0" formatRows="0" insertColumns="0" insertRows="0" insertHyperlinks="0" deleteColumns="0" deleteRows="0" sort="0" autoFilter="0" pivotTables="0"/>
  <mergeCells count="2">
    <mergeCell ref="A1:C2"/>
    <mergeCell ref="A4:C4"/>
  </mergeCells>
  <phoneticPr fontId="0" type="noConversion"/>
  <hyperlinks>
    <hyperlink ref="C7" location="G.1.1.!A1" display="Main indicators of the transport and storage sector (Nace Rev. 2), 2005-2010"/>
    <hyperlink ref="C9" location="G.1.3.!A1" display="Production value in the transport and storage sector by activity (Nace Rev. 2), 2008-2015"/>
    <hyperlink ref="C10" location="G.1.4.!A1" display="Vehicles licensed at the end of the year by category, 1990-2011 "/>
    <hyperlink ref="C11" location="G.1.5.!A1" display="Total imports of motor vehicles, by country of origin, 2001-2011"/>
    <hyperlink ref="C13" location="G.1.7.!A1" display="Registration of motor vehicles by category and engine capacity, 1961-2011 "/>
    <hyperlink ref="C14" location="G.1.8.!A1" display="International road transport by type of transport and country of origin, 2003-2011 "/>
    <hyperlink ref="C15" location="G.1.9.!A1" display="International road transport by type of transport and country of destination, 2003-2011 "/>
    <hyperlink ref="C16" location="G.1.10.!A1" display="Length of public roads and expenditure on roads and bridges, 1960-2011"/>
    <hyperlink ref="C17" location="G.1.11!A1" display="Road accidents and persons killed and injured, 1960-2010 "/>
    <hyperlink ref="C18" location="G.1.12.!A1" display="Vessels called at Cyprus ports by nationality and net registered tonnage, 1960-2011 "/>
    <hyperlink ref="C19" location="G.1.13.!A1" display="Vessels called by port, 1960-2011 "/>
    <hyperlink ref="C20" location="G.1.14.!A1" display="Net registered tonnage of vessels called by port, 1960-2011 "/>
    <hyperlink ref="C21" location="G.1.15.!A1" display="Number of ships on the Cyprus register, 1965-2011"/>
    <hyperlink ref="C22" location="G.1.16.!A1" display="Gross registered tonnage of ships on the Cyprus register, 1965-2011 "/>
    <hyperlink ref="C23" location="G.1.17.!A1" display="Gross tonnage of goods loaded and unloaded at ports and airports, 1960-2011 "/>
    <hyperlink ref="C25" location="G.1.19.!A1" display="Postal services, 1965-2011 "/>
    <hyperlink ref="C26" location="G.1.20.!A1" display="Post office revenue and expenditure, 1960-2011 "/>
    <hyperlink ref="C24" location="G.1.18.!A1" display="Aircraft, passenger and freight movements by airport, 1960-2011 "/>
    <hyperlink ref="C12" location="G.1.6.!A1" display="Registration of motor vehicles by category, 1990-2011 "/>
    <hyperlink ref="C57" location="G.3.4.!A1" display="Employment by major group of trade activity (NACE Rev. 2), 2005-2011 "/>
    <hyperlink ref="C60" location="C.4.1.!A1" display="Indices and growth in earnings, 1960-2011 "/>
    <hyperlink ref="C61" location="G.4.1.1.!A1" display="Main indicators of the accommodation and food service activities sector, 2008-2018"/>
    <hyperlink ref="C62" location="G.4.1.2.!A1" display="Main indicators of the information and communication sector, 2008-2018"/>
    <hyperlink ref="C63" location="G.4.1.3.!A1" display="Main indicators of the real estate activities sector, 2008-2018"/>
    <hyperlink ref="C71" location="G.4.1.11.!A1" display="Production value by economic activity, 2008-2018"/>
    <hyperlink ref="C72" location="G.4.1.12.!A1" display="Value added by economic activity, 2008-2018"/>
    <hyperlink ref="C73" location="G.4.1.13.!A1" display="Employment by economic activity, 2008-2018"/>
    <hyperlink ref="C74" location="G.4.1.14.!A1" display="Gross fixed capital formation by economic activity, 2008-2018"/>
    <hyperlink ref="C8" location="G.1.2.!A1" display="Production value and value added in the transport and storage sector (Nace Rev. 2), 2008-2015"/>
    <hyperlink ref="C56" location="G.3.3.!A1" display="Value added by major group of trade activity (NACE Rev. 2), 2005-2011 "/>
    <hyperlink ref="C55" location="G.3.2.!A1" display="Production value in the distributive trade sector (NACE Rev. 2), 2005-2015 "/>
    <hyperlink ref="C54" location="G.3.1.!A1" display="Main indicators of the wholesale and retail trade sector (NACE Rev. 2), 2005-2011 "/>
    <hyperlink ref="C64" location="G.4.1.4.!A1" display="Main indicators of the professional, scientific and technical activities sector, 2008-2018"/>
    <hyperlink ref="C65" location="G.4.1.5.!A1" display="Main indicators of the administrative and support service sector, 2008-2018"/>
    <hyperlink ref="C66" location="G.4.1.6.!A1" display="Main indicators of the education sector, 2008-2018"/>
    <hyperlink ref="C67" location="G.4.1.7.!A1" display="Main indicators of the human health and social work activities sector, 2008-2018"/>
    <hyperlink ref="C68" location="G.4.1.8.!A1" display="Main indicators of the arts, entertainment and recreation sector, 2008-2018"/>
    <hyperlink ref="C69" location="G.4.1.9.!A1" display="Main indicators of the other service activities sector, 2008-2018"/>
    <hyperlink ref="C70" location="G.4.1.10.!A1" display="Main indicators of the activities of households as employers sector, 2008-2018"/>
    <hyperlink ref="C77" location="G.4.2.1.!A1" display="Main indicators, 1995-2011 "/>
    <hyperlink ref="C78" location="G.4.2.2.!A1" display="Gross output by economic activity, 1995-2011 "/>
    <hyperlink ref="C79" location="G.4.2.3.!A1" display="Value added by economic activity, 1995-2011 "/>
    <hyperlink ref="C80" location="G.4.2.4!A1" display="Employment by economic activity, 1995-2011 "/>
    <hyperlink ref="C81" location="G.4.2.5.!A1" display="Gross fixed capital formation by economic activity, 1995-2010 "/>
    <hyperlink ref="C93" location="G.4.3.7.!A1" display="Main indicators of the companies section, 1995-2018"/>
    <hyperlink ref="C94" location="G.4.3.8.!A1" display="Registration of business names and partnerships and overseas companies, 1995-2018"/>
    <hyperlink ref="C85" location="G.4.3.1.!A1" display="Gross premiums written in Cyprus, 2003- 2015"/>
    <hyperlink ref="C87" location="G.4.3.2.!A1" display="Non-life premiums written, 2003- 2015 "/>
    <hyperlink ref="C88" location="G.4.3.3_4!A1" display="Insurance premiums to GDP, 2003- 2015 "/>
    <hyperlink ref="C89" location="G.4.3.3_4!A1" display="Premiums written per capita, 2003- 2015 "/>
    <hyperlink ref="C90" location="G.4.3.5a.!A1" display="Domestic business undertakings, 2003- 2015 "/>
    <hyperlink ref="C84" location="G.4.3.1.!A1" display="Gross premiums written in Cyprus, 2003- 2015"/>
    <hyperlink ref="C86" location="G.4.3.2.!A1" display="Non-life premiums written, 2003- 2015 "/>
    <hyperlink ref="C91" location="G.4.3.5b.!A1" display="Domestic business undertakings, 2003- 2015 "/>
    <hyperlink ref="C92" location="G.4.3.6.!A1" display="Number of supervised undertakings, 2016-2017"/>
    <hyperlink ref="C29" location="G.2.1.!A1" display="Statistics on movement of travellers, 1979-2011 "/>
    <hyperlink ref="C30" location="G.2.2.!A1" display="Travellers by mode of travel, 1976-2011 "/>
    <hyperlink ref="C31" location="G.2.3.!A1" display="Arrivals of visitors by mode of travel and purpose of visit, 1979-2011 "/>
    <hyperlink ref="C32" location="G.2.4.!A1" display="Arrivals of tourists by month, 1976-2011"/>
    <hyperlink ref="C33" location="G.2.5.!A1" display="Arrivals of tourists by country of usual residence (main countries), 1986-2011 "/>
    <hyperlink ref="C34" location="G.2.6a.!A1" display="Percentage distribution of tourists by country of usual residence (main countries) and type of accommodation in Cyprus, 2005 "/>
    <hyperlink ref="C35" location="G.2.6b.!A1" display="Percentage distribution of tourists by country of usual residence (main countries) and type of accommodation in Cyprus, 2006 "/>
    <hyperlink ref="C36" location="G.2.6c.!A1" display="Percentage distribution of tourists by country of usual residence (main countries) and type of accommodation in Cyprus, 2007 "/>
    <hyperlink ref="C37" location="G.2.6d.!A1" display="Percentage distribution of tourists by country of usual residence (main countries) and type of accommodation in Cyprus, 2008 "/>
    <hyperlink ref="C38" location="G.2.6e.!A1" display="Percentage distribution of tourists by country of usual residence (main countries) and type of accommodation in Cyprus, 2009 "/>
    <hyperlink ref="C39" location="G.2.6f.!A1" display="Percentage distribution of tourists by country of usual residence (main countries) and type of accommodation in Cyprus, 2010 "/>
    <hyperlink ref="C40" location="G.2.6g.!A1" display="Percentage distribution of tourists by country of usual residence (main countries) and type of accommodation in Cyprus, 2011 "/>
    <hyperlink ref="C48" location="G.2.8.!A1" display="Arrivals of tourists and revenue estimates by month, 2001-2011 "/>
    <hyperlink ref="C49" location="G.2.9.!A1" display="Per person (PP) and per day (PD) expenditure of tourists by month and type of expenditure, 2002-2011 "/>
    <hyperlink ref="C50" location="G.2.10.!A1" display="Trips of residents by country visited (main countries), 1998-2011"/>
    <hyperlink ref="C51" location="G.2.11.!A1" display="Trips of residents by mode of travel and purpose of visit aboard, 1998-2011 "/>
    <hyperlink ref="C41" location="G.2.6h.!A1" display="Percentage distribution of tourists by country of usual residence (main countries) and type of accommodation in Cyprus, 2012 "/>
    <hyperlink ref="C42" location="G.2.6i.!A1" display="Percentage distribution of tourists by country of usual residence (main countries) and type of accommodation in Cyprus, 2013 "/>
    <hyperlink ref="C43" location="G.2.6j.!A1" display="Percentage distribution of tourists by country of usual residence (main countries) and type of accommodation in Cyprus, 2014 "/>
    <hyperlink ref="C44" location="G.2.6k.!A1" display="Percentage distribution of tourists by country of usual residence (main countries) and type of accommodation in Cyprus, 2015 "/>
    <hyperlink ref="C45" location="G.2.6l.!A1" display="Percentage distribution of tourists by country of usual residence (main countries) and type of accommodation in Cyprus, 2016 "/>
    <hyperlink ref="C46" location="G.2.6m.!A1" display="Percentage distribution of tourists by country of usual residence (main countries) and type of accommodation in Cyprus, 2017"/>
    <hyperlink ref="C47" location="G.2.6n.!A1" display="Percentage distribution of tourists by country of usual residence (main countries) and type of accommodation in Cyprus, 2018"/>
  </hyperlinks>
  <printOptions horizontalCentered="1" verticalCentered="1"/>
  <pageMargins left="0.19685039370078741" right="0.19685039370078741" top="0.23622047244094491" bottom="0.19685039370078741" header="0.23622047244094491" footer="0.19685039370078741"/>
  <pageSetup paperSize="9" scale="89" fitToHeight="2" orientation="landscape" r:id="rId1"/>
  <rowBreaks count="1" manualBreakCount="1">
    <brk id="52" max="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G64"/>
  <sheetViews>
    <sheetView workbookViewId="0"/>
  </sheetViews>
  <sheetFormatPr defaultColWidth="13.28515625" defaultRowHeight="12"/>
  <cols>
    <col min="1" max="1" width="13.42578125" style="36" customWidth="1"/>
    <col min="2" max="5" width="8.140625" style="36" customWidth="1"/>
    <col min="6" max="35" width="8.28515625" style="36" customWidth="1"/>
    <col min="36" max="40" width="8.5703125" style="36" customWidth="1"/>
    <col min="41" max="41" width="8.28515625" style="36" customWidth="1"/>
    <col min="42" max="42" width="8.5703125" style="36" customWidth="1"/>
    <col min="43" max="44" width="8.28515625" style="36" customWidth="1"/>
    <col min="45" max="45" width="8.28515625" style="70" customWidth="1"/>
    <col min="46" max="59" width="8.28515625" style="39" customWidth="1"/>
    <col min="60" max="16384" width="13.28515625" style="36"/>
  </cols>
  <sheetData>
    <row r="1" spans="1:59">
      <c r="AZ1" s="38"/>
      <c r="BA1" s="38"/>
      <c r="BB1" s="38"/>
      <c r="BC1" s="38"/>
      <c r="BD1" s="38"/>
      <c r="BE1" s="38"/>
      <c r="BF1" s="38"/>
      <c r="BG1" s="38" t="s">
        <v>98</v>
      </c>
    </row>
    <row r="2" spans="1:59">
      <c r="AR2" s="177"/>
      <c r="AS2" s="177"/>
      <c r="AT2" s="177"/>
      <c r="AU2" s="177"/>
      <c r="AV2" s="177"/>
      <c r="AW2" s="177"/>
      <c r="AZ2" s="38"/>
      <c r="BA2" s="38"/>
      <c r="BB2" s="38"/>
      <c r="BC2" s="38"/>
      <c r="BD2" s="38"/>
      <c r="BE2" s="38"/>
      <c r="BF2" s="38"/>
      <c r="BG2" s="38" t="s">
        <v>38</v>
      </c>
    </row>
    <row r="3" spans="1:59" ht="13.5" customHeight="1"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</row>
    <row r="4" spans="1:59" s="92" customFormat="1" ht="12" customHeight="1">
      <c r="A4" s="283" t="s">
        <v>647</v>
      </c>
      <c r="AS4" s="110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</row>
    <row r="5" spans="1:59" ht="6" customHeight="1"/>
    <row r="6" spans="1:59" ht="24" customHeight="1">
      <c r="A6" s="251" t="s">
        <v>234</v>
      </c>
      <c r="B6" s="179" t="s">
        <v>166</v>
      </c>
      <c r="C6" s="223" t="s">
        <v>290</v>
      </c>
      <c r="D6" s="223" t="s">
        <v>291</v>
      </c>
      <c r="E6" s="223" t="s">
        <v>292</v>
      </c>
      <c r="F6" s="179" t="s">
        <v>227</v>
      </c>
      <c r="G6" s="179" t="s">
        <v>293</v>
      </c>
      <c r="H6" s="179" t="s">
        <v>294</v>
      </c>
      <c r="I6" s="179" t="s">
        <v>295</v>
      </c>
      <c r="J6" s="179" t="s">
        <v>296</v>
      </c>
      <c r="K6" s="179" t="s">
        <v>214</v>
      </c>
      <c r="L6" s="179">
        <v>1971</v>
      </c>
      <c r="M6" s="179">
        <v>1972</v>
      </c>
      <c r="N6" s="179">
        <v>1973</v>
      </c>
      <c r="O6" s="179">
        <v>1974</v>
      </c>
      <c r="P6" s="179">
        <v>1975</v>
      </c>
      <c r="Q6" s="179">
        <v>1976</v>
      </c>
      <c r="R6" s="179">
        <v>1977</v>
      </c>
      <c r="S6" s="179">
        <v>1978</v>
      </c>
      <c r="T6" s="179">
        <v>1979</v>
      </c>
      <c r="U6" s="179" t="s">
        <v>235</v>
      </c>
      <c r="V6" s="179">
        <v>1981</v>
      </c>
      <c r="W6" s="179">
        <v>1982</v>
      </c>
      <c r="X6" s="179">
        <v>1983</v>
      </c>
      <c r="Y6" s="179">
        <v>1984</v>
      </c>
      <c r="Z6" s="179">
        <v>1985</v>
      </c>
      <c r="AA6" s="179">
        <v>1986</v>
      </c>
      <c r="AB6" s="179">
        <v>1987</v>
      </c>
      <c r="AC6" s="179">
        <v>1988</v>
      </c>
      <c r="AD6" s="179">
        <v>1989</v>
      </c>
      <c r="AE6" s="111" t="s">
        <v>236</v>
      </c>
      <c r="AF6" s="111">
        <v>1991</v>
      </c>
      <c r="AG6" s="111">
        <v>1992</v>
      </c>
      <c r="AH6" s="111">
        <v>1993</v>
      </c>
      <c r="AI6" s="111">
        <v>1994</v>
      </c>
      <c r="AJ6" s="111">
        <v>1995</v>
      </c>
      <c r="AK6" s="111">
        <v>1996</v>
      </c>
      <c r="AL6" s="111">
        <v>1997</v>
      </c>
      <c r="AM6" s="111">
        <v>1998</v>
      </c>
      <c r="AN6" s="111">
        <v>1999</v>
      </c>
      <c r="AO6" s="45" t="s">
        <v>69</v>
      </c>
      <c r="AP6" s="45" t="s">
        <v>237</v>
      </c>
      <c r="AQ6" s="45">
        <v>2002</v>
      </c>
      <c r="AR6" s="180">
        <v>2003</v>
      </c>
      <c r="AS6" s="180">
        <v>2004</v>
      </c>
      <c r="AT6" s="181">
        <v>2005</v>
      </c>
      <c r="AU6" s="181">
        <v>2006</v>
      </c>
      <c r="AV6" s="181">
        <v>2007</v>
      </c>
      <c r="AW6" s="181">
        <v>2008</v>
      </c>
      <c r="AX6" s="181">
        <v>2009</v>
      </c>
      <c r="AY6" s="181">
        <v>2010</v>
      </c>
      <c r="AZ6" s="181">
        <v>2011</v>
      </c>
      <c r="BA6" s="181">
        <v>2012</v>
      </c>
      <c r="BB6" s="181">
        <v>2013</v>
      </c>
      <c r="BC6" s="181">
        <v>2014</v>
      </c>
      <c r="BD6" s="181">
        <v>2015</v>
      </c>
      <c r="BE6" s="181">
        <v>2016</v>
      </c>
      <c r="BF6" s="181">
        <v>2017</v>
      </c>
      <c r="BG6" s="259">
        <v>2018</v>
      </c>
    </row>
    <row r="7" spans="1:59" ht="12.75" customHeight="1">
      <c r="A7" s="252" t="s">
        <v>238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3"/>
      <c r="AS7" s="183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224"/>
    </row>
    <row r="8" spans="1:59" ht="10.5" customHeight="1">
      <c r="A8" s="253" t="s">
        <v>239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3"/>
      <c r="AS8" s="183"/>
      <c r="AT8" s="184"/>
      <c r="AU8" s="184"/>
      <c r="AV8" s="184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260"/>
    </row>
    <row r="9" spans="1:59" ht="10.5" customHeight="1">
      <c r="A9" s="254" t="s">
        <v>240</v>
      </c>
      <c r="B9" s="186">
        <v>5852</v>
      </c>
      <c r="C9" s="186">
        <v>5527</v>
      </c>
      <c r="D9" s="186">
        <v>15060</v>
      </c>
      <c r="E9" s="186">
        <v>7952</v>
      </c>
      <c r="F9" s="186">
        <v>6068</v>
      </c>
      <c r="G9" s="186">
        <v>3367</v>
      </c>
      <c r="H9" s="186">
        <v>2678</v>
      </c>
      <c r="I9" s="186">
        <v>2929</v>
      </c>
      <c r="J9" s="186">
        <v>1225</v>
      </c>
      <c r="K9" s="186">
        <v>411</v>
      </c>
      <c r="L9" s="186">
        <v>0</v>
      </c>
      <c r="M9" s="186">
        <v>31764</v>
      </c>
      <c r="N9" s="186">
        <v>18362</v>
      </c>
      <c r="O9" s="186">
        <v>40881</v>
      </c>
      <c r="P9" s="186">
        <v>323232</v>
      </c>
      <c r="Q9" s="186">
        <v>682776</v>
      </c>
      <c r="R9" s="186">
        <v>667106</v>
      </c>
      <c r="S9" s="186">
        <v>586159</v>
      </c>
      <c r="T9" s="186">
        <v>580294</v>
      </c>
      <c r="U9" s="186">
        <v>678390</v>
      </c>
      <c r="V9" s="186">
        <v>669683</v>
      </c>
      <c r="W9" s="186">
        <v>881693</v>
      </c>
      <c r="X9" s="186">
        <v>788664</v>
      </c>
      <c r="Y9" s="186">
        <v>708380</v>
      </c>
      <c r="Z9" s="186">
        <v>551370</v>
      </c>
      <c r="AA9" s="186">
        <v>612088</v>
      </c>
      <c r="AB9" s="186">
        <v>753630</v>
      </c>
      <c r="AC9" s="186">
        <v>689452</v>
      </c>
      <c r="AD9" s="186">
        <v>731637</v>
      </c>
      <c r="AE9" s="186">
        <v>801196</v>
      </c>
      <c r="AF9" s="186">
        <v>776489</v>
      </c>
      <c r="AG9" s="186">
        <v>979473</v>
      </c>
      <c r="AH9" s="186">
        <v>1217148</v>
      </c>
      <c r="AI9" s="186">
        <v>777651</v>
      </c>
      <c r="AJ9" s="186">
        <v>791261</v>
      </c>
      <c r="AK9" s="186">
        <v>869148</v>
      </c>
      <c r="AL9" s="186">
        <v>875916</v>
      </c>
      <c r="AM9" s="186">
        <v>402913</v>
      </c>
      <c r="AN9" s="186">
        <v>315668</v>
      </c>
      <c r="AO9" s="186">
        <v>238837</v>
      </c>
      <c r="AP9" s="186">
        <v>195868</v>
      </c>
      <c r="AQ9" s="186">
        <v>151044</v>
      </c>
      <c r="AR9" s="183">
        <v>110262</v>
      </c>
      <c r="AS9" s="183">
        <v>177469</v>
      </c>
      <c r="AT9" s="184">
        <v>185335</v>
      </c>
      <c r="AU9" s="184">
        <v>189695</v>
      </c>
      <c r="AV9" s="184">
        <v>233668</v>
      </c>
      <c r="AW9" s="185">
        <v>308763</v>
      </c>
      <c r="AX9" s="185">
        <v>246199</v>
      </c>
      <c r="AY9" s="185">
        <v>259952</v>
      </c>
      <c r="AZ9" s="185">
        <v>267675</v>
      </c>
      <c r="BA9" s="185">
        <v>249284</v>
      </c>
      <c r="BB9" s="185">
        <v>267823</v>
      </c>
      <c r="BC9" s="185">
        <v>305028</v>
      </c>
      <c r="BD9" s="185">
        <v>474812</v>
      </c>
      <c r="BE9" s="185">
        <v>615712</v>
      </c>
      <c r="BF9" s="185">
        <v>614900</v>
      </c>
      <c r="BG9" s="260">
        <v>883554</v>
      </c>
    </row>
    <row r="10" spans="1:59" ht="11.1" customHeight="1">
      <c r="A10" s="254" t="s">
        <v>241</v>
      </c>
      <c r="B10" s="186">
        <v>300718</v>
      </c>
      <c r="C10" s="186">
        <v>364943</v>
      </c>
      <c r="D10" s="186">
        <v>349496</v>
      </c>
      <c r="E10" s="186">
        <v>332756</v>
      </c>
      <c r="F10" s="186">
        <v>347201</v>
      </c>
      <c r="G10" s="186">
        <v>226702</v>
      </c>
      <c r="H10" s="186">
        <v>250889</v>
      </c>
      <c r="I10" s="186">
        <v>277362</v>
      </c>
      <c r="J10" s="186">
        <v>293382</v>
      </c>
      <c r="K10" s="186">
        <v>330616</v>
      </c>
      <c r="L10" s="186">
        <v>375689</v>
      </c>
      <c r="M10" s="186">
        <v>712850</v>
      </c>
      <c r="N10" s="186">
        <v>762201</v>
      </c>
      <c r="O10" s="186">
        <v>622454</v>
      </c>
      <c r="P10" s="186">
        <v>437403</v>
      </c>
      <c r="Q10" s="186">
        <v>628082</v>
      </c>
      <c r="R10" s="186">
        <v>562013</v>
      </c>
      <c r="S10" s="186">
        <v>563948</v>
      </c>
      <c r="T10" s="186">
        <v>711369</v>
      </c>
      <c r="U10" s="186">
        <v>883530</v>
      </c>
      <c r="V10" s="186">
        <v>834811</v>
      </c>
      <c r="W10" s="186">
        <v>995634</v>
      </c>
      <c r="X10" s="186">
        <v>1075823</v>
      </c>
      <c r="Y10" s="186">
        <v>1361058</v>
      </c>
      <c r="Z10" s="186">
        <v>1160074</v>
      </c>
      <c r="AA10" s="186">
        <v>1349721</v>
      </c>
      <c r="AB10" s="186">
        <v>1552016</v>
      </c>
      <c r="AC10" s="186">
        <v>1589787</v>
      </c>
      <c r="AD10" s="186">
        <v>1816625</v>
      </c>
      <c r="AE10" s="186">
        <v>1740040</v>
      </c>
      <c r="AF10" s="186">
        <v>1821120</v>
      </c>
      <c r="AG10" s="186">
        <v>3169276</v>
      </c>
      <c r="AH10" s="186">
        <v>2569682</v>
      </c>
      <c r="AI10" s="186">
        <v>2061026</v>
      </c>
      <c r="AJ10" s="186">
        <v>2013610</v>
      </c>
      <c r="AK10" s="186">
        <v>2292684</v>
      </c>
      <c r="AL10" s="186">
        <v>1967617</v>
      </c>
      <c r="AM10" s="186">
        <v>1807289</v>
      </c>
      <c r="AN10" s="186">
        <v>1884650</v>
      </c>
      <c r="AO10" s="186">
        <v>1927876</v>
      </c>
      <c r="AP10" s="186">
        <v>2086146</v>
      </c>
      <c r="AQ10" s="186">
        <v>1936148</v>
      </c>
      <c r="AR10" s="183">
        <v>1982188</v>
      </c>
      <c r="AS10" s="183">
        <v>1678188</v>
      </c>
      <c r="AT10" s="184">
        <v>1883093</v>
      </c>
      <c r="AU10" s="184">
        <v>1852355</v>
      </c>
      <c r="AV10" s="184">
        <v>1823823</v>
      </c>
      <c r="AW10" s="185">
        <v>1901280</v>
      </c>
      <c r="AX10" s="185">
        <v>1760868</v>
      </c>
      <c r="AY10" s="185">
        <v>1762285</v>
      </c>
      <c r="AZ10" s="185">
        <v>1624243</v>
      </c>
      <c r="BA10" s="185">
        <v>1548958</v>
      </c>
      <c r="BB10" s="185">
        <v>1382049</v>
      </c>
      <c r="BC10" s="185">
        <v>1489801</v>
      </c>
      <c r="BD10" s="185">
        <v>1511181</v>
      </c>
      <c r="BE10" s="185">
        <v>1654823</v>
      </c>
      <c r="BF10" s="185">
        <v>1812358</v>
      </c>
      <c r="BG10" s="260">
        <v>1963686</v>
      </c>
    </row>
    <row r="11" spans="1:59" ht="10.5" customHeight="1">
      <c r="A11" s="253" t="s">
        <v>242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3"/>
      <c r="AS11" s="183"/>
      <c r="AT11" s="184"/>
      <c r="AU11" s="184"/>
      <c r="AV11" s="184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260"/>
    </row>
    <row r="12" spans="1:59" ht="11.1" customHeight="1">
      <c r="A12" s="254" t="s">
        <v>240</v>
      </c>
      <c r="B12" s="186">
        <v>59269</v>
      </c>
      <c r="C12" s="186">
        <v>73397</v>
      </c>
      <c r="D12" s="186">
        <v>86413</v>
      </c>
      <c r="E12" s="186">
        <v>73973</v>
      </c>
      <c r="F12" s="186">
        <v>90199</v>
      </c>
      <c r="G12" s="186">
        <v>95930</v>
      </c>
      <c r="H12" s="186">
        <v>101634</v>
      </c>
      <c r="I12" s="186">
        <v>136540</v>
      </c>
      <c r="J12" s="186">
        <v>127690</v>
      </c>
      <c r="K12" s="186">
        <v>125993</v>
      </c>
      <c r="L12" s="186">
        <v>133395</v>
      </c>
      <c r="M12" s="186">
        <v>168563</v>
      </c>
      <c r="N12" s="186">
        <v>155593</v>
      </c>
      <c r="O12" s="186">
        <v>248714</v>
      </c>
      <c r="P12" s="186">
        <v>511453</v>
      </c>
      <c r="Q12" s="186">
        <v>880792</v>
      </c>
      <c r="R12" s="186">
        <v>869478</v>
      </c>
      <c r="S12" s="186">
        <v>597778</v>
      </c>
      <c r="T12" s="186">
        <v>718020</v>
      </c>
      <c r="U12" s="186">
        <v>803880</v>
      </c>
      <c r="V12" s="186">
        <v>827573</v>
      </c>
      <c r="W12" s="186">
        <v>801451</v>
      </c>
      <c r="X12" s="186">
        <v>719371</v>
      </c>
      <c r="Y12" s="186">
        <v>919050</v>
      </c>
      <c r="Z12" s="186">
        <v>633421</v>
      </c>
      <c r="AA12" s="186">
        <v>908160</v>
      </c>
      <c r="AB12" s="186">
        <v>1920618</v>
      </c>
      <c r="AC12" s="186">
        <v>943780</v>
      </c>
      <c r="AD12" s="186">
        <v>1321304</v>
      </c>
      <c r="AE12" s="186">
        <v>1260068</v>
      </c>
      <c r="AF12" s="186">
        <v>797840</v>
      </c>
      <c r="AG12" s="186">
        <v>637508</v>
      </c>
      <c r="AH12" s="186">
        <v>654726</v>
      </c>
      <c r="AI12" s="186">
        <v>782722</v>
      </c>
      <c r="AJ12" s="186">
        <v>852979</v>
      </c>
      <c r="AK12" s="186">
        <v>954975</v>
      </c>
      <c r="AL12" s="186">
        <v>692851</v>
      </c>
      <c r="AM12" s="186">
        <v>478919</v>
      </c>
      <c r="AN12" s="186">
        <v>625569</v>
      </c>
      <c r="AO12" s="186">
        <v>770385</v>
      </c>
      <c r="AP12" s="186">
        <v>687974</v>
      </c>
      <c r="AQ12" s="186">
        <v>590966</v>
      </c>
      <c r="AR12" s="183">
        <v>778348</v>
      </c>
      <c r="AS12" s="183">
        <v>891974</v>
      </c>
      <c r="AT12" s="184">
        <v>1442767</v>
      </c>
      <c r="AU12" s="184">
        <v>1524822</v>
      </c>
      <c r="AV12" s="184">
        <v>1021664</v>
      </c>
      <c r="AW12" s="185">
        <v>1103327</v>
      </c>
      <c r="AX12" s="185">
        <v>1008351</v>
      </c>
      <c r="AY12" s="185">
        <v>1045565</v>
      </c>
      <c r="AZ12" s="185">
        <v>1222492</v>
      </c>
      <c r="BA12" s="185">
        <v>1129024</v>
      </c>
      <c r="BB12" s="185">
        <v>1243378</v>
      </c>
      <c r="BC12" s="185">
        <v>1264217</v>
      </c>
      <c r="BD12" s="185">
        <v>1691755</v>
      </c>
      <c r="BE12" s="185">
        <v>1850169</v>
      </c>
      <c r="BF12" s="185">
        <v>1424886</v>
      </c>
      <c r="BG12" s="260">
        <v>963336</v>
      </c>
    </row>
    <row r="13" spans="1:59" ht="11.1" customHeight="1">
      <c r="A13" s="254" t="s">
        <v>241</v>
      </c>
      <c r="B13" s="186">
        <v>102574</v>
      </c>
      <c r="C13" s="186">
        <v>125245</v>
      </c>
      <c r="D13" s="186">
        <v>137037</v>
      </c>
      <c r="E13" s="186">
        <v>173162</v>
      </c>
      <c r="F13" s="186">
        <v>245202</v>
      </c>
      <c r="G13" s="186">
        <v>98309</v>
      </c>
      <c r="H13" s="186">
        <v>75577</v>
      </c>
      <c r="I13" s="186">
        <v>98277</v>
      </c>
      <c r="J13" s="186">
        <v>73586</v>
      </c>
      <c r="K13" s="186">
        <v>77538</v>
      </c>
      <c r="L13" s="186">
        <v>75137</v>
      </c>
      <c r="M13" s="186">
        <v>79217</v>
      </c>
      <c r="N13" s="186">
        <v>82544</v>
      </c>
      <c r="O13" s="186">
        <v>257784</v>
      </c>
      <c r="P13" s="186">
        <v>416472</v>
      </c>
      <c r="Q13" s="186">
        <v>725591</v>
      </c>
      <c r="R13" s="186">
        <v>857931</v>
      </c>
      <c r="S13" s="186">
        <v>862992</v>
      </c>
      <c r="T13" s="186">
        <v>1056917</v>
      </c>
      <c r="U13" s="186">
        <v>999863</v>
      </c>
      <c r="V13" s="186">
        <v>1084028</v>
      </c>
      <c r="W13" s="186">
        <v>1153589</v>
      </c>
      <c r="X13" s="186">
        <v>1189084</v>
      </c>
      <c r="Y13" s="186">
        <v>1434432</v>
      </c>
      <c r="Z13" s="186">
        <v>1221617</v>
      </c>
      <c r="AA13" s="186">
        <v>1301358</v>
      </c>
      <c r="AB13" s="186">
        <v>1509152</v>
      </c>
      <c r="AC13" s="186">
        <v>1629265</v>
      </c>
      <c r="AD13" s="186">
        <v>1902853</v>
      </c>
      <c r="AE13" s="186">
        <v>1934801</v>
      </c>
      <c r="AF13" s="186">
        <v>1924566</v>
      </c>
      <c r="AG13" s="186">
        <v>1874258</v>
      </c>
      <c r="AH13" s="186">
        <v>1782238</v>
      </c>
      <c r="AI13" s="186">
        <v>2107413</v>
      </c>
      <c r="AJ13" s="186">
        <v>2306746</v>
      </c>
      <c r="AK13" s="186">
        <v>2431740</v>
      </c>
      <c r="AL13" s="186">
        <v>2095511</v>
      </c>
      <c r="AM13" s="186">
        <v>2634538</v>
      </c>
      <c r="AN13" s="186">
        <v>1890569</v>
      </c>
      <c r="AO13" s="186">
        <v>2504411</v>
      </c>
      <c r="AP13" s="186">
        <v>2512469</v>
      </c>
      <c r="AQ13" s="186">
        <v>2493210</v>
      </c>
      <c r="AR13" s="183">
        <v>2622257</v>
      </c>
      <c r="AS13" s="183">
        <v>2883398</v>
      </c>
      <c r="AT13" s="184">
        <v>2796778</v>
      </c>
      <c r="AU13" s="184">
        <v>2957621</v>
      </c>
      <c r="AV13" s="184">
        <v>3585788</v>
      </c>
      <c r="AW13" s="185">
        <v>4401268</v>
      </c>
      <c r="AX13" s="185">
        <v>3011311</v>
      </c>
      <c r="AY13" s="185">
        <v>2940011</v>
      </c>
      <c r="AZ13" s="185">
        <v>2781350</v>
      </c>
      <c r="BA13" s="185">
        <v>2410576</v>
      </c>
      <c r="BB13" s="185">
        <v>2411379</v>
      </c>
      <c r="BC13" s="185">
        <v>2190117</v>
      </c>
      <c r="BD13" s="185">
        <v>2264838</v>
      </c>
      <c r="BE13" s="185">
        <v>2767405</v>
      </c>
      <c r="BF13" s="185">
        <v>2792696</v>
      </c>
      <c r="BG13" s="260">
        <v>3100854</v>
      </c>
    </row>
    <row r="14" spans="1:59" ht="10.5" customHeight="1">
      <c r="A14" s="253" t="s">
        <v>243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3"/>
      <c r="AS14" s="183"/>
      <c r="AT14" s="184"/>
      <c r="AU14" s="184"/>
      <c r="AV14" s="184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260"/>
    </row>
    <row r="15" spans="1:59" ht="11.1" customHeight="1">
      <c r="A15" s="254" t="s">
        <v>240</v>
      </c>
      <c r="B15" s="186">
        <v>182290</v>
      </c>
      <c r="C15" s="186">
        <v>202555</v>
      </c>
      <c r="D15" s="186">
        <v>219827</v>
      </c>
      <c r="E15" s="186">
        <v>220082</v>
      </c>
      <c r="F15" s="186">
        <v>312972</v>
      </c>
      <c r="G15" s="186">
        <v>254379</v>
      </c>
      <c r="H15" s="186">
        <v>337607</v>
      </c>
      <c r="I15" s="186">
        <v>335806</v>
      </c>
      <c r="J15" s="186">
        <v>372116</v>
      </c>
      <c r="K15" s="186">
        <v>380058</v>
      </c>
      <c r="L15" s="186">
        <v>447520</v>
      </c>
      <c r="M15" s="186">
        <v>461733</v>
      </c>
      <c r="N15" s="186">
        <v>491512</v>
      </c>
      <c r="O15" s="186">
        <v>326705</v>
      </c>
      <c r="P15" s="186">
        <v>0</v>
      </c>
      <c r="Q15" s="186">
        <v>0</v>
      </c>
      <c r="R15" s="186">
        <v>0</v>
      </c>
      <c r="S15" s="186">
        <v>0</v>
      </c>
      <c r="T15" s="186">
        <v>0</v>
      </c>
      <c r="U15" s="186">
        <v>0</v>
      </c>
      <c r="V15" s="186">
        <v>0</v>
      </c>
      <c r="W15" s="186">
        <v>0</v>
      </c>
      <c r="X15" s="186">
        <v>0</v>
      </c>
      <c r="Y15" s="186">
        <v>0</v>
      </c>
      <c r="Z15" s="186">
        <v>0</v>
      </c>
      <c r="AA15" s="186">
        <v>0</v>
      </c>
      <c r="AB15" s="186">
        <v>0</v>
      </c>
      <c r="AC15" s="186">
        <v>0</v>
      </c>
      <c r="AD15" s="186">
        <v>0</v>
      </c>
      <c r="AE15" s="182">
        <v>0</v>
      </c>
      <c r="AF15" s="182">
        <v>0</v>
      </c>
      <c r="AG15" s="182">
        <v>0</v>
      </c>
      <c r="AH15" s="182">
        <v>0</v>
      </c>
      <c r="AI15" s="182">
        <v>0</v>
      </c>
      <c r="AJ15" s="182">
        <v>0</v>
      </c>
      <c r="AK15" s="182">
        <v>0</v>
      </c>
      <c r="AL15" s="182">
        <v>0</v>
      </c>
      <c r="AM15" s="182">
        <v>0</v>
      </c>
      <c r="AN15" s="182">
        <v>0</v>
      </c>
      <c r="AO15" s="182">
        <v>0</v>
      </c>
      <c r="AP15" s="182">
        <v>0</v>
      </c>
      <c r="AQ15" s="182">
        <v>0</v>
      </c>
      <c r="AR15" s="183">
        <v>0</v>
      </c>
      <c r="AS15" s="183">
        <v>0</v>
      </c>
      <c r="AT15" s="184">
        <v>0</v>
      </c>
      <c r="AU15" s="184">
        <v>0</v>
      </c>
      <c r="AV15" s="184">
        <v>0</v>
      </c>
      <c r="AW15" s="185">
        <v>0</v>
      </c>
      <c r="AX15" s="185">
        <v>0</v>
      </c>
      <c r="AY15" s="185">
        <v>0</v>
      </c>
      <c r="AZ15" s="185">
        <v>0</v>
      </c>
      <c r="BA15" s="185">
        <v>0</v>
      </c>
      <c r="BB15" s="185">
        <v>0</v>
      </c>
      <c r="BC15" s="185">
        <v>0</v>
      </c>
      <c r="BD15" s="185">
        <v>0</v>
      </c>
      <c r="BE15" s="185">
        <v>0</v>
      </c>
      <c r="BF15" s="185">
        <v>0</v>
      </c>
      <c r="BG15" s="260">
        <v>0</v>
      </c>
    </row>
    <row r="16" spans="1:59" ht="11.1" customHeight="1">
      <c r="A16" s="254" t="s">
        <v>241</v>
      </c>
      <c r="B16" s="186">
        <v>287942</v>
      </c>
      <c r="C16" s="186">
        <v>361180</v>
      </c>
      <c r="D16" s="186">
        <v>404169</v>
      </c>
      <c r="E16" s="186">
        <v>319067</v>
      </c>
      <c r="F16" s="186">
        <v>360685</v>
      </c>
      <c r="G16" s="186">
        <v>434486</v>
      </c>
      <c r="H16" s="186">
        <v>416997</v>
      </c>
      <c r="I16" s="186">
        <v>411069</v>
      </c>
      <c r="J16" s="186">
        <v>604742</v>
      </c>
      <c r="K16" s="186">
        <v>691362</v>
      </c>
      <c r="L16" s="186">
        <v>642634</v>
      </c>
      <c r="M16" s="186">
        <v>711991</v>
      </c>
      <c r="N16" s="186">
        <v>1031577</v>
      </c>
      <c r="O16" s="186">
        <v>280555</v>
      </c>
      <c r="P16" s="186">
        <v>0</v>
      </c>
      <c r="Q16" s="186">
        <v>0</v>
      </c>
      <c r="R16" s="186">
        <v>0</v>
      </c>
      <c r="S16" s="186">
        <v>0</v>
      </c>
      <c r="T16" s="186">
        <v>0</v>
      </c>
      <c r="U16" s="186">
        <v>0</v>
      </c>
      <c r="V16" s="186">
        <v>0</v>
      </c>
      <c r="W16" s="186">
        <v>0</v>
      </c>
      <c r="X16" s="186">
        <v>0</v>
      </c>
      <c r="Y16" s="186">
        <v>0</v>
      </c>
      <c r="Z16" s="186">
        <v>0</v>
      </c>
      <c r="AA16" s="186">
        <v>0</v>
      </c>
      <c r="AB16" s="186">
        <v>0</v>
      </c>
      <c r="AC16" s="186">
        <v>0</v>
      </c>
      <c r="AD16" s="186">
        <v>0</v>
      </c>
      <c r="AE16" s="182">
        <v>0</v>
      </c>
      <c r="AF16" s="182">
        <v>0</v>
      </c>
      <c r="AG16" s="182">
        <v>0</v>
      </c>
      <c r="AH16" s="182">
        <v>0</v>
      </c>
      <c r="AI16" s="182">
        <v>0</v>
      </c>
      <c r="AJ16" s="182">
        <v>0</v>
      </c>
      <c r="AK16" s="182">
        <v>0</v>
      </c>
      <c r="AL16" s="182">
        <v>0</v>
      </c>
      <c r="AM16" s="182">
        <v>0</v>
      </c>
      <c r="AN16" s="182">
        <v>0</v>
      </c>
      <c r="AO16" s="182">
        <v>0</v>
      </c>
      <c r="AP16" s="182">
        <v>0</v>
      </c>
      <c r="AQ16" s="182">
        <v>0</v>
      </c>
      <c r="AR16" s="183">
        <v>0</v>
      </c>
      <c r="AS16" s="183">
        <v>0</v>
      </c>
      <c r="AT16" s="184">
        <v>0</v>
      </c>
      <c r="AU16" s="184">
        <v>0</v>
      </c>
      <c r="AV16" s="184">
        <v>0</v>
      </c>
      <c r="AW16" s="185">
        <v>0</v>
      </c>
      <c r="AX16" s="185">
        <v>0</v>
      </c>
      <c r="AY16" s="185">
        <v>0</v>
      </c>
      <c r="AZ16" s="185">
        <v>0</v>
      </c>
      <c r="BA16" s="185">
        <v>0</v>
      </c>
      <c r="BB16" s="185">
        <v>0</v>
      </c>
      <c r="BC16" s="185">
        <v>0</v>
      </c>
      <c r="BD16" s="185">
        <v>0</v>
      </c>
      <c r="BE16" s="185">
        <v>0</v>
      </c>
      <c r="BF16" s="185">
        <v>0</v>
      </c>
      <c r="BG16" s="260">
        <v>0</v>
      </c>
    </row>
    <row r="17" spans="1:59" ht="10.5" customHeight="1">
      <c r="A17" s="253" t="s">
        <v>244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3"/>
      <c r="AS17" s="183"/>
      <c r="AT17" s="184"/>
      <c r="AU17" s="184"/>
      <c r="AV17" s="184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260"/>
    </row>
    <row r="18" spans="1:59" ht="11.1" customHeight="1">
      <c r="A18" s="254" t="s">
        <v>240</v>
      </c>
      <c r="B18" s="186">
        <v>88465</v>
      </c>
      <c r="C18" s="186">
        <v>38078</v>
      </c>
      <c r="D18" s="186">
        <v>53605</v>
      </c>
      <c r="E18" s="186">
        <v>37714</v>
      </c>
      <c r="F18" s="186">
        <v>92521</v>
      </c>
      <c r="G18" s="186">
        <v>11976</v>
      </c>
      <c r="H18" s="186">
        <v>10953</v>
      </c>
      <c r="I18" s="186">
        <v>14908</v>
      </c>
      <c r="J18" s="186">
        <v>11164</v>
      </c>
      <c r="K18" s="186">
        <v>5390</v>
      </c>
      <c r="L18" s="186">
        <v>3082</v>
      </c>
      <c r="M18" s="186">
        <v>6601</v>
      </c>
      <c r="N18" s="186">
        <v>1876</v>
      </c>
      <c r="O18" s="186">
        <v>0</v>
      </c>
      <c r="P18" s="186">
        <v>0</v>
      </c>
      <c r="Q18" s="186">
        <v>7</v>
      </c>
      <c r="R18" s="186">
        <v>0</v>
      </c>
      <c r="S18" s="186">
        <v>0</v>
      </c>
      <c r="T18" s="186">
        <v>0</v>
      </c>
      <c r="U18" s="186">
        <v>0</v>
      </c>
      <c r="V18" s="186">
        <v>110</v>
      </c>
      <c r="W18" s="186">
        <v>325</v>
      </c>
      <c r="X18" s="186">
        <v>0</v>
      </c>
      <c r="Y18" s="186">
        <v>0</v>
      </c>
      <c r="Z18" s="186">
        <v>0</v>
      </c>
      <c r="AA18" s="186">
        <v>0</v>
      </c>
      <c r="AB18" s="186">
        <v>0</v>
      </c>
      <c r="AC18" s="186">
        <v>0</v>
      </c>
      <c r="AD18" s="186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0</v>
      </c>
      <c r="AJ18" s="182">
        <v>0</v>
      </c>
      <c r="AK18" s="182">
        <v>0</v>
      </c>
      <c r="AL18" s="182">
        <v>0</v>
      </c>
      <c r="AM18" s="182">
        <v>0</v>
      </c>
      <c r="AN18" s="182">
        <v>0</v>
      </c>
      <c r="AO18" s="182">
        <v>0</v>
      </c>
      <c r="AP18" s="182">
        <v>0</v>
      </c>
      <c r="AQ18" s="182">
        <v>0</v>
      </c>
      <c r="AR18" s="183">
        <v>0</v>
      </c>
      <c r="AS18" s="183">
        <v>0</v>
      </c>
      <c r="AT18" s="184">
        <v>0</v>
      </c>
      <c r="AU18" s="184">
        <v>0</v>
      </c>
      <c r="AV18" s="184">
        <v>0</v>
      </c>
      <c r="AW18" s="185">
        <v>0</v>
      </c>
      <c r="AX18" s="185">
        <v>0</v>
      </c>
      <c r="AY18" s="185">
        <v>0</v>
      </c>
      <c r="AZ18" s="185">
        <v>0</v>
      </c>
      <c r="BA18" s="185">
        <v>0</v>
      </c>
      <c r="BB18" s="185">
        <v>0</v>
      </c>
      <c r="BC18" s="185">
        <v>0</v>
      </c>
      <c r="BD18" s="185">
        <v>0</v>
      </c>
      <c r="BE18" s="185">
        <v>0</v>
      </c>
      <c r="BF18" s="185">
        <v>0</v>
      </c>
      <c r="BG18" s="260">
        <v>0</v>
      </c>
    </row>
    <row r="19" spans="1:59" ht="11.1" customHeight="1">
      <c r="A19" s="254" t="s">
        <v>241</v>
      </c>
      <c r="B19" s="186">
        <v>17646</v>
      </c>
      <c r="C19" s="186">
        <v>15405</v>
      </c>
      <c r="D19" s="186">
        <v>17931</v>
      </c>
      <c r="E19" s="186">
        <v>14306</v>
      </c>
      <c r="F19" s="186">
        <v>18560</v>
      </c>
      <c r="G19" s="186">
        <v>15045</v>
      </c>
      <c r="H19" s="186">
        <v>16070</v>
      </c>
      <c r="I19" s="186">
        <v>16146</v>
      </c>
      <c r="J19" s="186">
        <v>10564</v>
      </c>
      <c r="K19" s="186">
        <v>15094</v>
      </c>
      <c r="L19" s="186">
        <v>13171</v>
      </c>
      <c r="M19" s="186">
        <v>11912</v>
      </c>
      <c r="N19" s="186">
        <v>2000</v>
      </c>
      <c r="O19" s="186">
        <v>0</v>
      </c>
      <c r="P19" s="186">
        <v>0</v>
      </c>
      <c r="Q19" s="186">
        <v>3</v>
      </c>
      <c r="R19" s="186">
        <v>0</v>
      </c>
      <c r="S19" s="186">
        <v>0</v>
      </c>
      <c r="T19" s="186">
        <v>0</v>
      </c>
      <c r="U19" s="186">
        <v>0</v>
      </c>
      <c r="V19" s="186">
        <v>0</v>
      </c>
      <c r="W19" s="186">
        <v>0</v>
      </c>
      <c r="X19" s="186">
        <v>0</v>
      </c>
      <c r="Y19" s="186">
        <v>0</v>
      </c>
      <c r="Z19" s="186">
        <v>0</v>
      </c>
      <c r="AA19" s="186">
        <v>0</v>
      </c>
      <c r="AB19" s="186">
        <v>0</v>
      </c>
      <c r="AC19" s="186">
        <v>0</v>
      </c>
      <c r="AD19" s="186">
        <v>0</v>
      </c>
      <c r="AE19" s="182">
        <v>0</v>
      </c>
      <c r="AF19" s="182">
        <v>0</v>
      </c>
      <c r="AG19" s="182">
        <v>0</v>
      </c>
      <c r="AH19" s="182">
        <v>0</v>
      </c>
      <c r="AI19" s="182">
        <v>0</v>
      </c>
      <c r="AJ19" s="182">
        <v>0</v>
      </c>
      <c r="AK19" s="182">
        <v>0</v>
      </c>
      <c r="AL19" s="182">
        <v>0</v>
      </c>
      <c r="AM19" s="182">
        <v>0</v>
      </c>
      <c r="AN19" s="182">
        <v>0</v>
      </c>
      <c r="AO19" s="182">
        <v>0</v>
      </c>
      <c r="AP19" s="182">
        <v>0</v>
      </c>
      <c r="AQ19" s="182">
        <v>0</v>
      </c>
      <c r="AR19" s="183">
        <v>0</v>
      </c>
      <c r="AS19" s="183">
        <v>0</v>
      </c>
      <c r="AT19" s="184">
        <v>0</v>
      </c>
      <c r="AU19" s="184">
        <v>0</v>
      </c>
      <c r="AV19" s="184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0</v>
      </c>
      <c r="BB19" s="185">
        <v>0</v>
      </c>
      <c r="BC19" s="185">
        <v>0</v>
      </c>
      <c r="BD19" s="185">
        <v>0</v>
      </c>
      <c r="BE19" s="185">
        <v>0</v>
      </c>
      <c r="BF19" s="185">
        <v>0</v>
      </c>
      <c r="BG19" s="260">
        <v>0</v>
      </c>
    </row>
    <row r="20" spans="1:59" ht="10.5" customHeight="1">
      <c r="A20" s="253" t="s">
        <v>208</v>
      </c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3"/>
      <c r="AS20" s="183"/>
      <c r="AT20" s="184"/>
      <c r="AU20" s="184"/>
      <c r="AV20" s="184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260"/>
    </row>
    <row r="21" spans="1:59" ht="11.1" customHeight="1">
      <c r="A21" s="254" t="s">
        <v>240</v>
      </c>
      <c r="B21" s="186">
        <v>4</v>
      </c>
      <c r="C21" s="186">
        <v>1</v>
      </c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  <c r="P21" s="186">
        <v>0</v>
      </c>
      <c r="Q21" s="186">
        <v>0</v>
      </c>
      <c r="R21" s="186">
        <v>0</v>
      </c>
      <c r="S21" s="186">
        <v>0</v>
      </c>
      <c r="T21" s="186">
        <v>0</v>
      </c>
      <c r="U21" s="186">
        <v>0</v>
      </c>
      <c r="V21" s="186">
        <v>0</v>
      </c>
      <c r="W21" s="186">
        <v>0</v>
      </c>
      <c r="X21" s="186">
        <v>0</v>
      </c>
      <c r="Y21" s="186">
        <v>0</v>
      </c>
      <c r="Z21" s="186">
        <v>0</v>
      </c>
      <c r="AA21" s="186">
        <v>0</v>
      </c>
      <c r="AB21" s="186">
        <v>0</v>
      </c>
      <c r="AC21" s="186">
        <v>0</v>
      </c>
      <c r="AD21" s="186">
        <v>0</v>
      </c>
      <c r="AE21" s="182">
        <v>0</v>
      </c>
      <c r="AF21" s="182">
        <v>0</v>
      </c>
      <c r="AG21" s="182">
        <v>0</v>
      </c>
      <c r="AH21" s="182">
        <v>0</v>
      </c>
      <c r="AI21" s="182">
        <v>0</v>
      </c>
      <c r="AJ21" s="182">
        <v>0</v>
      </c>
      <c r="AK21" s="182">
        <v>0</v>
      </c>
      <c r="AL21" s="182">
        <v>0</v>
      </c>
      <c r="AM21" s="182">
        <v>0</v>
      </c>
      <c r="AN21" s="182">
        <v>0</v>
      </c>
      <c r="AO21" s="182">
        <v>0</v>
      </c>
      <c r="AP21" s="182">
        <v>0</v>
      </c>
      <c r="AQ21" s="182">
        <v>0</v>
      </c>
      <c r="AR21" s="183">
        <v>0</v>
      </c>
      <c r="AS21" s="183">
        <v>0</v>
      </c>
      <c r="AT21" s="184">
        <v>0</v>
      </c>
      <c r="AU21" s="184">
        <v>0</v>
      </c>
      <c r="AV21" s="184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260">
        <v>0</v>
      </c>
    </row>
    <row r="22" spans="1:59" ht="11.1" customHeight="1">
      <c r="A22" s="254" t="s">
        <v>241</v>
      </c>
      <c r="B22" s="186">
        <v>57</v>
      </c>
      <c r="C22" s="186">
        <v>64</v>
      </c>
      <c r="D22" s="186">
        <v>155</v>
      </c>
      <c r="E22" s="186">
        <v>0</v>
      </c>
      <c r="F22" s="186">
        <v>0</v>
      </c>
      <c r="G22" s="186">
        <v>0</v>
      </c>
      <c r="H22" s="186">
        <v>13</v>
      </c>
      <c r="I22" s="186">
        <v>21</v>
      </c>
      <c r="J22" s="186">
        <v>0</v>
      </c>
      <c r="K22" s="186">
        <v>12</v>
      </c>
      <c r="L22" s="186">
        <v>108</v>
      </c>
      <c r="M22" s="186">
        <v>63</v>
      </c>
      <c r="N22" s="186">
        <v>58</v>
      </c>
      <c r="O22" s="186">
        <v>24</v>
      </c>
      <c r="P22" s="186">
        <v>0</v>
      </c>
      <c r="Q22" s="186">
        <v>0</v>
      </c>
      <c r="R22" s="186">
        <v>0</v>
      </c>
      <c r="S22" s="186">
        <v>0</v>
      </c>
      <c r="T22" s="186">
        <v>0</v>
      </c>
      <c r="U22" s="186">
        <v>0</v>
      </c>
      <c r="V22" s="186">
        <v>0</v>
      </c>
      <c r="W22" s="186">
        <v>0</v>
      </c>
      <c r="X22" s="186">
        <v>0</v>
      </c>
      <c r="Y22" s="186">
        <v>0</v>
      </c>
      <c r="Z22" s="186">
        <v>0</v>
      </c>
      <c r="AA22" s="186">
        <v>0</v>
      </c>
      <c r="AB22" s="186">
        <v>0</v>
      </c>
      <c r="AC22" s="186">
        <v>0</v>
      </c>
      <c r="AD22" s="186">
        <v>0</v>
      </c>
      <c r="AE22" s="182">
        <v>0</v>
      </c>
      <c r="AF22" s="182">
        <v>0</v>
      </c>
      <c r="AG22" s="182">
        <v>0</v>
      </c>
      <c r="AH22" s="182">
        <v>0</v>
      </c>
      <c r="AI22" s="182">
        <v>0</v>
      </c>
      <c r="AJ22" s="182">
        <v>0</v>
      </c>
      <c r="AK22" s="182">
        <v>0</v>
      </c>
      <c r="AL22" s="182">
        <v>0</v>
      </c>
      <c r="AM22" s="182">
        <v>0</v>
      </c>
      <c r="AN22" s="182">
        <v>0</v>
      </c>
      <c r="AO22" s="182">
        <v>0</v>
      </c>
      <c r="AP22" s="182">
        <v>0</v>
      </c>
      <c r="AQ22" s="182">
        <v>0</v>
      </c>
      <c r="AR22" s="183">
        <v>0</v>
      </c>
      <c r="AS22" s="183">
        <v>0</v>
      </c>
      <c r="AT22" s="184">
        <v>0</v>
      </c>
      <c r="AU22" s="184">
        <v>0</v>
      </c>
      <c r="AV22" s="184">
        <v>0</v>
      </c>
      <c r="AW22" s="185">
        <v>0</v>
      </c>
      <c r="AX22" s="185">
        <v>0</v>
      </c>
      <c r="AY22" s="185">
        <v>0</v>
      </c>
      <c r="AZ22" s="185">
        <v>0</v>
      </c>
      <c r="BA22" s="185">
        <v>0</v>
      </c>
      <c r="BB22" s="185">
        <v>0</v>
      </c>
      <c r="BC22" s="185">
        <v>0</v>
      </c>
      <c r="BD22" s="185">
        <v>0</v>
      </c>
      <c r="BE22" s="185">
        <v>0</v>
      </c>
      <c r="BF22" s="185">
        <v>0</v>
      </c>
      <c r="BG22" s="260">
        <v>0</v>
      </c>
    </row>
    <row r="23" spans="1:59" ht="10.5" customHeight="1">
      <c r="A23" s="253" t="s">
        <v>245</v>
      </c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3"/>
      <c r="AS23" s="183"/>
      <c r="AT23" s="184"/>
      <c r="AU23" s="184"/>
      <c r="AV23" s="184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260"/>
    </row>
    <row r="24" spans="1:59" ht="11.1" customHeight="1">
      <c r="A24" s="254" t="s">
        <v>240</v>
      </c>
      <c r="B24" s="186">
        <v>839247</v>
      </c>
      <c r="C24" s="186">
        <v>892377</v>
      </c>
      <c r="D24" s="186">
        <v>820782</v>
      </c>
      <c r="E24" s="186">
        <v>796887</v>
      </c>
      <c r="F24" s="186">
        <v>794044</v>
      </c>
      <c r="G24" s="186">
        <v>826230</v>
      </c>
      <c r="H24" s="186">
        <v>792170</v>
      </c>
      <c r="I24" s="186">
        <v>872441</v>
      </c>
      <c r="J24" s="186">
        <v>874216</v>
      </c>
      <c r="K24" s="186">
        <v>867416</v>
      </c>
      <c r="L24" s="186">
        <v>617004</v>
      </c>
      <c r="M24" s="186">
        <v>443941</v>
      </c>
      <c r="N24" s="186">
        <v>369278</v>
      </c>
      <c r="O24" s="186">
        <v>189892</v>
      </c>
      <c r="P24" s="186">
        <v>0</v>
      </c>
      <c r="Q24" s="186">
        <v>0</v>
      </c>
      <c r="R24" s="186">
        <v>0</v>
      </c>
      <c r="S24" s="186">
        <v>0</v>
      </c>
      <c r="T24" s="186">
        <v>0</v>
      </c>
      <c r="U24" s="186">
        <v>0</v>
      </c>
      <c r="V24" s="186">
        <v>0</v>
      </c>
      <c r="W24" s="186">
        <v>0</v>
      </c>
      <c r="X24" s="186">
        <v>0</v>
      </c>
      <c r="Y24" s="186">
        <v>0</v>
      </c>
      <c r="Z24" s="186">
        <v>0</v>
      </c>
      <c r="AA24" s="186">
        <v>0</v>
      </c>
      <c r="AB24" s="186">
        <v>0</v>
      </c>
      <c r="AC24" s="186">
        <v>0</v>
      </c>
      <c r="AD24" s="186">
        <v>0</v>
      </c>
      <c r="AE24" s="182">
        <v>0</v>
      </c>
      <c r="AF24" s="182">
        <v>0</v>
      </c>
      <c r="AG24" s="182">
        <v>0</v>
      </c>
      <c r="AH24" s="182">
        <v>0</v>
      </c>
      <c r="AI24" s="182">
        <v>0</v>
      </c>
      <c r="AJ24" s="182">
        <v>0</v>
      </c>
      <c r="AK24" s="182">
        <v>0</v>
      </c>
      <c r="AL24" s="182">
        <v>0</v>
      </c>
      <c r="AM24" s="182">
        <v>0</v>
      </c>
      <c r="AN24" s="182">
        <v>0</v>
      </c>
      <c r="AO24" s="182">
        <v>0</v>
      </c>
      <c r="AP24" s="182">
        <v>0</v>
      </c>
      <c r="AQ24" s="182">
        <v>0</v>
      </c>
      <c r="AR24" s="183">
        <v>0</v>
      </c>
      <c r="AS24" s="183">
        <v>0</v>
      </c>
      <c r="AT24" s="184">
        <v>0</v>
      </c>
      <c r="AU24" s="184">
        <v>0</v>
      </c>
      <c r="AV24" s="184">
        <v>0</v>
      </c>
      <c r="AW24" s="185">
        <v>0</v>
      </c>
      <c r="AX24" s="185">
        <v>0</v>
      </c>
      <c r="AY24" s="185">
        <v>0</v>
      </c>
      <c r="AZ24" s="185">
        <v>0</v>
      </c>
      <c r="BA24" s="185">
        <v>0</v>
      </c>
      <c r="BB24" s="185">
        <v>0</v>
      </c>
      <c r="BC24" s="185">
        <v>0</v>
      </c>
      <c r="BD24" s="185">
        <v>0</v>
      </c>
      <c r="BE24" s="185">
        <v>0</v>
      </c>
      <c r="BF24" s="185">
        <v>0</v>
      </c>
      <c r="BG24" s="260">
        <v>0</v>
      </c>
    </row>
    <row r="25" spans="1:59" ht="11.1" customHeight="1">
      <c r="A25" s="254" t="s">
        <v>241</v>
      </c>
      <c r="B25" s="186">
        <v>10289</v>
      </c>
      <c r="C25" s="186">
        <v>10463</v>
      </c>
      <c r="D25" s="186">
        <v>12724</v>
      </c>
      <c r="E25" s="186">
        <v>6753</v>
      </c>
      <c r="F25" s="186">
        <v>12870</v>
      </c>
      <c r="G25" s="186">
        <v>7065</v>
      </c>
      <c r="H25" s="186">
        <v>15028</v>
      </c>
      <c r="I25" s="186">
        <v>9467</v>
      </c>
      <c r="J25" s="186">
        <v>12401</v>
      </c>
      <c r="K25" s="186">
        <v>17920</v>
      </c>
      <c r="L25" s="186">
        <v>16474</v>
      </c>
      <c r="M25" s="186">
        <v>4351</v>
      </c>
      <c r="N25" s="186">
        <v>258</v>
      </c>
      <c r="O25" s="186">
        <v>140</v>
      </c>
      <c r="P25" s="186">
        <v>0</v>
      </c>
      <c r="Q25" s="186">
        <v>0</v>
      </c>
      <c r="R25" s="186">
        <v>0</v>
      </c>
      <c r="S25" s="186">
        <v>0</v>
      </c>
      <c r="T25" s="186">
        <v>0</v>
      </c>
      <c r="U25" s="186">
        <v>0</v>
      </c>
      <c r="V25" s="186">
        <v>0</v>
      </c>
      <c r="W25" s="186">
        <v>0</v>
      </c>
      <c r="X25" s="186">
        <v>0</v>
      </c>
      <c r="Y25" s="186">
        <v>0</v>
      </c>
      <c r="Z25" s="186">
        <v>0</v>
      </c>
      <c r="AA25" s="186">
        <v>0</v>
      </c>
      <c r="AB25" s="186">
        <v>0</v>
      </c>
      <c r="AC25" s="186">
        <v>0</v>
      </c>
      <c r="AD25" s="186">
        <v>0</v>
      </c>
      <c r="AE25" s="182">
        <v>0</v>
      </c>
      <c r="AF25" s="182">
        <v>0</v>
      </c>
      <c r="AG25" s="182">
        <v>0</v>
      </c>
      <c r="AH25" s="182">
        <v>0</v>
      </c>
      <c r="AI25" s="182">
        <v>0</v>
      </c>
      <c r="AJ25" s="182">
        <v>0</v>
      </c>
      <c r="AK25" s="182">
        <v>0</v>
      </c>
      <c r="AL25" s="182">
        <v>0</v>
      </c>
      <c r="AM25" s="182">
        <v>0</v>
      </c>
      <c r="AN25" s="182">
        <v>0</v>
      </c>
      <c r="AO25" s="182">
        <v>0</v>
      </c>
      <c r="AP25" s="182">
        <v>0</v>
      </c>
      <c r="AQ25" s="182">
        <v>0</v>
      </c>
      <c r="AR25" s="183">
        <v>0</v>
      </c>
      <c r="AS25" s="183">
        <v>0</v>
      </c>
      <c r="AT25" s="184">
        <v>0</v>
      </c>
      <c r="AU25" s="184">
        <v>0</v>
      </c>
      <c r="AV25" s="184">
        <v>0</v>
      </c>
      <c r="AW25" s="185">
        <v>0</v>
      </c>
      <c r="AX25" s="185">
        <v>0</v>
      </c>
      <c r="AY25" s="185">
        <v>0</v>
      </c>
      <c r="AZ25" s="185">
        <v>0</v>
      </c>
      <c r="BA25" s="185">
        <v>0</v>
      </c>
      <c r="BB25" s="185">
        <v>0</v>
      </c>
      <c r="BC25" s="185">
        <v>0</v>
      </c>
      <c r="BD25" s="185">
        <v>0</v>
      </c>
      <c r="BE25" s="185">
        <v>0</v>
      </c>
      <c r="BF25" s="185">
        <v>0</v>
      </c>
      <c r="BG25" s="260">
        <v>0</v>
      </c>
    </row>
    <row r="26" spans="1:59" ht="10.5" customHeight="1">
      <c r="A26" s="253" t="s">
        <v>246</v>
      </c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3"/>
      <c r="AS26" s="183"/>
      <c r="AT26" s="184"/>
      <c r="AU26" s="184"/>
      <c r="AV26" s="184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260"/>
    </row>
    <row r="27" spans="1:59" ht="11.1" customHeight="1">
      <c r="A27" s="254" t="s">
        <v>240</v>
      </c>
      <c r="B27" s="186">
        <v>0</v>
      </c>
      <c r="C27" s="186">
        <v>0</v>
      </c>
      <c r="D27" s="186">
        <v>0</v>
      </c>
      <c r="E27" s="186">
        <v>0</v>
      </c>
      <c r="F27" s="186">
        <v>0</v>
      </c>
      <c r="G27" s="186">
        <v>77129</v>
      </c>
      <c r="H27" s="186">
        <v>61610</v>
      </c>
      <c r="I27" s="186">
        <v>82309</v>
      </c>
      <c r="J27" s="186">
        <v>63820</v>
      </c>
      <c r="K27" s="186">
        <v>90105</v>
      </c>
      <c r="L27" s="186">
        <v>74340</v>
      </c>
      <c r="M27" s="186">
        <v>100699</v>
      </c>
      <c r="N27" s="186">
        <v>44284</v>
      </c>
      <c r="O27" s="186">
        <v>91066</v>
      </c>
      <c r="P27" s="186">
        <v>85506</v>
      </c>
      <c r="Q27" s="186">
        <v>28315</v>
      </c>
      <c r="R27" s="186">
        <v>60051</v>
      </c>
      <c r="S27" s="186">
        <v>68281</v>
      </c>
      <c r="T27" s="186">
        <v>99600</v>
      </c>
      <c r="U27" s="186">
        <v>31288</v>
      </c>
      <c r="V27" s="186">
        <v>0</v>
      </c>
      <c r="W27" s="186">
        <v>0</v>
      </c>
      <c r="X27" s="186">
        <v>0</v>
      </c>
      <c r="Y27" s="186">
        <v>0</v>
      </c>
      <c r="Z27" s="186">
        <v>0</v>
      </c>
      <c r="AA27" s="186">
        <v>0</v>
      </c>
      <c r="AB27" s="186">
        <v>0</v>
      </c>
      <c r="AC27" s="186">
        <v>0</v>
      </c>
      <c r="AD27" s="186">
        <v>0</v>
      </c>
      <c r="AE27" s="182">
        <v>0</v>
      </c>
      <c r="AF27" s="182">
        <v>0</v>
      </c>
      <c r="AG27" s="182">
        <v>0</v>
      </c>
      <c r="AH27" s="182">
        <v>0</v>
      </c>
      <c r="AI27" s="182">
        <v>0</v>
      </c>
      <c r="AJ27" s="182">
        <v>0</v>
      </c>
      <c r="AK27" s="182">
        <v>0</v>
      </c>
      <c r="AL27" s="182">
        <v>0</v>
      </c>
      <c r="AM27" s="182">
        <v>0</v>
      </c>
      <c r="AN27" s="182">
        <v>0</v>
      </c>
      <c r="AO27" s="182">
        <v>0</v>
      </c>
      <c r="AP27" s="182">
        <v>0</v>
      </c>
      <c r="AQ27" s="182">
        <v>0</v>
      </c>
      <c r="AR27" s="183">
        <v>0</v>
      </c>
      <c r="AS27" s="183">
        <v>0</v>
      </c>
      <c r="AT27" s="184">
        <v>0</v>
      </c>
      <c r="AU27" s="184">
        <v>0</v>
      </c>
      <c r="AV27" s="184">
        <v>0</v>
      </c>
      <c r="AW27" s="185">
        <v>0</v>
      </c>
      <c r="AX27" s="185">
        <v>0</v>
      </c>
      <c r="AY27" s="185">
        <v>0</v>
      </c>
      <c r="AZ27" s="185">
        <v>0</v>
      </c>
      <c r="BA27" s="185">
        <v>0</v>
      </c>
      <c r="BB27" s="185">
        <v>0</v>
      </c>
      <c r="BC27" s="185">
        <v>0</v>
      </c>
      <c r="BD27" s="185">
        <v>0</v>
      </c>
      <c r="BE27" s="185">
        <v>0</v>
      </c>
      <c r="BF27" s="185">
        <v>0</v>
      </c>
      <c r="BG27" s="260">
        <v>0</v>
      </c>
    </row>
    <row r="28" spans="1:59" ht="11.1" customHeight="1">
      <c r="A28" s="254" t="s">
        <v>241</v>
      </c>
      <c r="B28" s="186">
        <v>0</v>
      </c>
      <c r="C28" s="186">
        <v>0</v>
      </c>
      <c r="D28" s="186">
        <v>0</v>
      </c>
      <c r="E28" s="186">
        <v>0</v>
      </c>
      <c r="F28" s="186">
        <v>0</v>
      </c>
      <c r="G28" s="186">
        <v>0</v>
      </c>
      <c r="H28" s="186">
        <v>0</v>
      </c>
      <c r="I28" s="186">
        <v>0</v>
      </c>
      <c r="J28" s="186">
        <v>0</v>
      </c>
      <c r="K28" s="186">
        <v>0</v>
      </c>
      <c r="L28" s="186"/>
      <c r="M28" s="186"/>
      <c r="N28" s="186"/>
      <c r="O28" s="186"/>
      <c r="P28" s="186"/>
      <c r="Q28" s="186">
        <v>0</v>
      </c>
      <c r="R28" s="186">
        <v>0</v>
      </c>
      <c r="S28" s="186">
        <v>0</v>
      </c>
      <c r="T28" s="186">
        <v>0</v>
      </c>
      <c r="U28" s="186">
        <v>0</v>
      </c>
      <c r="V28" s="186">
        <v>0</v>
      </c>
      <c r="W28" s="186">
        <v>0</v>
      </c>
      <c r="X28" s="186">
        <v>0</v>
      </c>
      <c r="Y28" s="186">
        <v>0</v>
      </c>
      <c r="Z28" s="186">
        <v>0</v>
      </c>
      <c r="AA28" s="186">
        <v>0</v>
      </c>
      <c r="AB28" s="186">
        <v>0</v>
      </c>
      <c r="AC28" s="186">
        <v>0</v>
      </c>
      <c r="AD28" s="186">
        <v>0</v>
      </c>
      <c r="AE28" s="182">
        <v>0</v>
      </c>
      <c r="AF28" s="182">
        <v>0</v>
      </c>
      <c r="AG28" s="182">
        <v>0</v>
      </c>
      <c r="AH28" s="182">
        <v>0</v>
      </c>
      <c r="AI28" s="182">
        <v>0</v>
      </c>
      <c r="AJ28" s="182">
        <v>0</v>
      </c>
      <c r="AK28" s="182">
        <v>0</v>
      </c>
      <c r="AL28" s="182">
        <v>0</v>
      </c>
      <c r="AM28" s="182">
        <v>0</v>
      </c>
      <c r="AN28" s="182">
        <v>0</v>
      </c>
      <c r="AO28" s="182">
        <v>0</v>
      </c>
      <c r="AP28" s="182">
        <v>0</v>
      </c>
      <c r="AQ28" s="182">
        <v>0</v>
      </c>
      <c r="AR28" s="183">
        <v>0</v>
      </c>
      <c r="AS28" s="183">
        <v>0</v>
      </c>
      <c r="AT28" s="184">
        <v>0</v>
      </c>
      <c r="AU28" s="184">
        <v>0</v>
      </c>
      <c r="AV28" s="184">
        <v>0</v>
      </c>
      <c r="AW28" s="185">
        <v>0</v>
      </c>
      <c r="AX28" s="185">
        <v>0</v>
      </c>
      <c r="AY28" s="185">
        <v>0</v>
      </c>
      <c r="AZ28" s="185">
        <v>0</v>
      </c>
      <c r="BA28" s="185">
        <v>0</v>
      </c>
      <c r="BB28" s="185">
        <v>0</v>
      </c>
      <c r="BC28" s="185">
        <v>0</v>
      </c>
      <c r="BD28" s="185">
        <v>0</v>
      </c>
      <c r="BE28" s="185">
        <v>0</v>
      </c>
      <c r="BF28" s="185">
        <v>0</v>
      </c>
      <c r="BG28" s="260">
        <v>0</v>
      </c>
    </row>
    <row r="29" spans="1:59" ht="10.5" customHeight="1">
      <c r="A29" s="253" t="s">
        <v>440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3"/>
      <c r="AS29" s="183"/>
      <c r="AT29" s="184"/>
      <c r="AU29" s="184"/>
      <c r="AV29" s="18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260"/>
    </row>
    <row r="30" spans="1:59" ht="11.1" customHeight="1">
      <c r="A30" s="254" t="s">
        <v>240</v>
      </c>
      <c r="B30" s="186">
        <v>373510</v>
      </c>
      <c r="C30" s="186">
        <v>115677</v>
      </c>
      <c r="D30" s="186">
        <v>172349</v>
      </c>
      <c r="E30" s="186">
        <v>96328</v>
      </c>
      <c r="F30" s="186">
        <v>105811</v>
      </c>
      <c r="G30" s="186">
        <v>148938</v>
      </c>
      <c r="H30" s="186">
        <v>118438</v>
      </c>
      <c r="I30" s="186">
        <v>87039</v>
      </c>
      <c r="J30" s="186">
        <v>45948</v>
      </c>
      <c r="K30" s="186">
        <v>57220</v>
      </c>
      <c r="L30" s="186">
        <v>62362</v>
      </c>
      <c r="M30" s="186">
        <v>21654</v>
      </c>
      <c r="N30" s="186">
        <v>68011</v>
      </c>
      <c r="O30" s="186">
        <v>99686</v>
      </c>
      <c r="P30" s="186">
        <v>388910</v>
      </c>
      <c r="Q30" s="186">
        <v>185466</v>
      </c>
      <c r="R30" s="186">
        <v>172470</v>
      </c>
      <c r="S30" s="186">
        <v>90340</v>
      </c>
      <c r="T30" s="186">
        <v>64651</v>
      </c>
      <c r="U30" s="186">
        <v>78821</v>
      </c>
      <c r="V30" s="186">
        <v>46260</v>
      </c>
      <c r="W30" s="186">
        <v>24311</v>
      </c>
      <c r="X30" s="186">
        <v>33912</v>
      </c>
      <c r="Y30" s="186">
        <v>189632</v>
      </c>
      <c r="Z30" s="186">
        <v>124828</v>
      </c>
      <c r="AA30" s="186">
        <v>396408</v>
      </c>
      <c r="AB30" s="186">
        <v>595873</v>
      </c>
      <c r="AC30" s="186">
        <v>525160</v>
      </c>
      <c r="AD30" s="186">
        <v>558999</v>
      </c>
      <c r="AE30" s="186">
        <v>695477</v>
      </c>
      <c r="AF30" s="186">
        <v>370897</v>
      </c>
      <c r="AG30" s="186">
        <v>449267</v>
      </c>
      <c r="AH30" s="186">
        <v>672286</v>
      </c>
      <c r="AI30" s="186">
        <v>623007</v>
      </c>
      <c r="AJ30" s="186">
        <v>584477</v>
      </c>
      <c r="AK30" s="186">
        <v>598180</v>
      </c>
      <c r="AL30" s="186">
        <v>679423</v>
      </c>
      <c r="AM30" s="186">
        <v>536640</v>
      </c>
      <c r="AN30" s="186">
        <v>509226</v>
      </c>
      <c r="AO30" s="186">
        <v>621856</v>
      </c>
      <c r="AP30" s="186">
        <v>522204</v>
      </c>
      <c r="AQ30" s="186">
        <v>534718</v>
      </c>
      <c r="AR30" s="183">
        <v>676796</v>
      </c>
      <c r="AS30" s="183">
        <v>332979</v>
      </c>
      <c r="AT30" s="184">
        <v>273789</v>
      </c>
      <c r="AU30" s="184">
        <v>345818</v>
      </c>
      <c r="AV30" s="184">
        <v>236554</v>
      </c>
      <c r="AW30" s="185">
        <v>188234</v>
      </c>
      <c r="AX30" s="185">
        <v>199517</v>
      </c>
      <c r="AY30" s="185">
        <v>69147</v>
      </c>
      <c r="AZ30" s="185">
        <v>203152</v>
      </c>
      <c r="BA30" s="185">
        <v>341915</v>
      </c>
      <c r="BB30" s="185">
        <v>1048777</v>
      </c>
      <c r="BC30" s="185">
        <v>1579482</v>
      </c>
      <c r="BD30" s="185">
        <v>3665894</v>
      </c>
      <c r="BE30" s="185">
        <v>2392071</v>
      </c>
      <c r="BF30" s="185">
        <v>2915999</v>
      </c>
      <c r="BG30" s="260">
        <v>2434915</v>
      </c>
    </row>
    <row r="31" spans="1:59" ht="11.1" customHeight="1">
      <c r="A31" s="254" t="s">
        <v>241</v>
      </c>
      <c r="B31" s="186">
        <v>0</v>
      </c>
      <c r="C31" s="186">
        <v>0</v>
      </c>
      <c r="D31" s="186">
        <v>0</v>
      </c>
      <c r="E31" s="186">
        <v>0</v>
      </c>
      <c r="F31" s="186">
        <v>0</v>
      </c>
      <c r="G31" s="186">
        <v>1</v>
      </c>
      <c r="H31" s="186">
        <v>12607</v>
      </c>
      <c r="I31" s="186">
        <v>15942</v>
      </c>
      <c r="J31" s="186">
        <v>11857</v>
      </c>
      <c r="K31" s="186">
        <v>15255</v>
      </c>
      <c r="L31" s="186">
        <v>22580</v>
      </c>
      <c r="M31" s="186">
        <v>0</v>
      </c>
      <c r="N31" s="186">
        <v>0</v>
      </c>
      <c r="O31" s="186">
        <v>0</v>
      </c>
      <c r="P31" s="186">
        <v>33444</v>
      </c>
      <c r="Q31" s="186">
        <v>59383</v>
      </c>
      <c r="R31" s="186">
        <v>66167</v>
      </c>
      <c r="S31" s="186">
        <v>78127</v>
      </c>
      <c r="T31" s="186">
        <v>59000</v>
      </c>
      <c r="U31" s="186">
        <v>62725</v>
      </c>
      <c r="V31" s="186">
        <v>61567</v>
      </c>
      <c r="W31" s="186">
        <v>83459</v>
      </c>
      <c r="X31" s="186">
        <v>137263</v>
      </c>
      <c r="Y31" s="186">
        <v>59770</v>
      </c>
      <c r="Z31" s="186">
        <v>29508</v>
      </c>
      <c r="AA31" s="186">
        <v>193970</v>
      </c>
      <c r="AB31" s="186">
        <v>215226</v>
      </c>
      <c r="AC31" s="186">
        <v>376757</v>
      </c>
      <c r="AD31" s="186">
        <v>164865</v>
      </c>
      <c r="AE31" s="186">
        <v>132081</v>
      </c>
      <c r="AF31" s="186">
        <v>139650</v>
      </c>
      <c r="AG31" s="186">
        <v>159415</v>
      </c>
      <c r="AH31" s="186">
        <v>197794</v>
      </c>
      <c r="AI31" s="186">
        <v>189613</v>
      </c>
      <c r="AJ31" s="186">
        <v>209947</v>
      </c>
      <c r="AK31" s="186">
        <v>220950</v>
      </c>
      <c r="AL31" s="186">
        <v>203519</v>
      </c>
      <c r="AM31" s="186">
        <v>158011</v>
      </c>
      <c r="AN31" s="186">
        <v>226561</v>
      </c>
      <c r="AO31" s="186">
        <v>400141</v>
      </c>
      <c r="AP31" s="186">
        <v>364013</v>
      </c>
      <c r="AQ31" s="186">
        <v>565665</v>
      </c>
      <c r="AR31" s="183">
        <v>661209</v>
      </c>
      <c r="AS31" s="183">
        <v>754839</v>
      </c>
      <c r="AT31" s="184">
        <v>910917</v>
      </c>
      <c r="AU31" s="184">
        <v>1152041</v>
      </c>
      <c r="AV31" s="184">
        <v>1593601</v>
      </c>
      <c r="AW31" s="185">
        <v>1283736</v>
      </c>
      <c r="AX31" s="185">
        <v>1085533</v>
      </c>
      <c r="AY31" s="185">
        <v>1204250</v>
      </c>
      <c r="AZ31" s="185">
        <v>788993</v>
      </c>
      <c r="BA31" s="185">
        <v>672743</v>
      </c>
      <c r="BB31" s="185">
        <v>813892</v>
      </c>
      <c r="BC31" s="185">
        <v>1160870</v>
      </c>
      <c r="BD31" s="185">
        <v>2396004</v>
      </c>
      <c r="BE31" s="185">
        <v>2127943</v>
      </c>
      <c r="BF31" s="185">
        <v>2715653</v>
      </c>
      <c r="BG31" s="260">
        <v>2632587</v>
      </c>
    </row>
    <row r="32" spans="1:59" ht="10.5" customHeight="1">
      <c r="A32" s="253" t="s">
        <v>545</v>
      </c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3"/>
      <c r="AS32" s="183"/>
      <c r="AT32" s="184"/>
      <c r="AU32" s="184"/>
      <c r="AV32" s="184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260"/>
    </row>
    <row r="33" spans="1:59" ht="11.1" customHeight="1">
      <c r="A33" s="254" t="s">
        <v>240</v>
      </c>
      <c r="B33" s="186">
        <v>0</v>
      </c>
      <c r="C33" s="186">
        <v>0</v>
      </c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186">
        <v>0</v>
      </c>
      <c r="L33" s="186">
        <v>0</v>
      </c>
      <c r="M33" s="186">
        <v>0</v>
      </c>
      <c r="N33" s="186">
        <v>0</v>
      </c>
      <c r="O33" s="186">
        <v>0</v>
      </c>
      <c r="P33" s="186">
        <v>0</v>
      </c>
      <c r="Q33" s="186">
        <v>0</v>
      </c>
      <c r="R33" s="186">
        <v>0</v>
      </c>
      <c r="S33" s="186">
        <v>0</v>
      </c>
      <c r="T33" s="186">
        <v>0</v>
      </c>
      <c r="U33" s="186">
        <v>0</v>
      </c>
      <c r="V33" s="186">
        <v>0</v>
      </c>
      <c r="W33" s="186">
        <v>0</v>
      </c>
      <c r="X33" s="186">
        <v>0</v>
      </c>
      <c r="Y33" s="186">
        <v>0</v>
      </c>
      <c r="Z33" s="186">
        <v>0</v>
      </c>
      <c r="AA33" s="186">
        <v>0</v>
      </c>
      <c r="AB33" s="186">
        <v>0</v>
      </c>
      <c r="AC33" s="186">
        <v>0</v>
      </c>
      <c r="AD33" s="186">
        <v>0</v>
      </c>
      <c r="AE33" s="186">
        <v>0</v>
      </c>
      <c r="AF33" s="186">
        <v>0</v>
      </c>
      <c r="AG33" s="186">
        <v>0</v>
      </c>
      <c r="AH33" s="186">
        <v>0</v>
      </c>
      <c r="AI33" s="186">
        <v>0</v>
      </c>
      <c r="AJ33" s="186">
        <v>0</v>
      </c>
      <c r="AK33" s="186">
        <v>0</v>
      </c>
      <c r="AL33" s="186">
        <v>0</v>
      </c>
      <c r="AM33" s="186">
        <v>0</v>
      </c>
      <c r="AN33" s="186">
        <v>0</v>
      </c>
      <c r="AO33" s="186">
        <v>0</v>
      </c>
      <c r="AP33" s="186">
        <v>0</v>
      </c>
      <c r="AQ33" s="186">
        <v>0</v>
      </c>
      <c r="AR33" s="183">
        <v>0</v>
      </c>
      <c r="AS33" s="183">
        <v>0</v>
      </c>
      <c r="AT33" s="184">
        <v>0</v>
      </c>
      <c r="AU33" s="184">
        <v>0</v>
      </c>
      <c r="AV33" s="184">
        <v>0</v>
      </c>
      <c r="AW33" s="185">
        <v>0</v>
      </c>
      <c r="AX33" s="185">
        <v>0</v>
      </c>
      <c r="AY33" s="185">
        <v>0</v>
      </c>
      <c r="AZ33" s="185">
        <v>0</v>
      </c>
      <c r="BA33" s="185">
        <v>0</v>
      </c>
      <c r="BB33" s="185">
        <v>0</v>
      </c>
      <c r="BC33" s="185">
        <v>0</v>
      </c>
      <c r="BD33" s="185">
        <v>0</v>
      </c>
      <c r="BE33" s="185">
        <v>0</v>
      </c>
      <c r="BF33" s="185">
        <v>0</v>
      </c>
      <c r="BG33" s="260">
        <v>0</v>
      </c>
    </row>
    <row r="34" spans="1:59" ht="11.1" customHeight="1">
      <c r="A34" s="254" t="s">
        <v>241</v>
      </c>
      <c r="B34" s="186">
        <v>0</v>
      </c>
      <c r="C34" s="186">
        <v>0</v>
      </c>
      <c r="D34" s="186">
        <v>0</v>
      </c>
      <c r="E34" s="186">
        <v>0</v>
      </c>
      <c r="F34" s="186">
        <v>0</v>
      </c>
      <c r="G34" s="186">
        <v>85192</v>
      </c>
      <c r="H34" s="186">
        <v>49267</v>
      </c>
      <c r="I34" s="186">
        <v>63770</v>
      </c>
      <c r="J34" s="186">
        <v>77807</v>
      </c>
      <c r="K34" s="186">
        <v>52809</v>
      </c>
      <c r="L34" s="186">
        <v>74978</v>
      </c>
      <c r="M34" s="186">
        <v>14733</v>
      </c>
      <c r="N34" s="186">
        <v>14645</v>
      </c>
      <c r="O34" s="186">
        <v>0</v>
      </c>
      <c r="P34" s="186">
        <v>6002</v>
      </c>
      <c r="Q34" s="186">
        <v>0</v>
      </c>
      <c r="R34" s="186">
        <v>0</v>
      </c>
      <c r="S34" s="186">
        <v>0</v>
      </c>
      <c r="T34" s="186">
        <v>0</v>
      </c>
      <c r="U34" s="186">
        <v>0</v>
      </c>
      <c r="V34" s="186">
        <v>0</v>
      </c>
      <c r="W34" s="186">
        <v>0</v>
      </c>
      <c r="X34" s="186">
        <v>0</v>
      </c>
      <c r="Y34" s="186">
        <v>114217</v>
      </c>
      <c r="Z34" s="186">
        <v>150021</v>
      </c>
      <c r="AA34" s="186">
        <v>134487</v>
      </c>
      <c r="AB34" s="186">
        <v>226988</v>
      </c>
      <c r="AC34" s="186">
        <v>172980</v>
      </c>
      <c r="AD34" s="186">
        <v>62945</v>
      </c>
      <c r="AE34" s="186">
        <v>282616</v>
      </c>
      <c r="AF34" s="186">
        <v>298320</v>
      </c>
      <c r="AG34" s="186">
        <v>399345</v>
      </c>
      <c r="AH34" s="186">
        <v>483139</v>
      </c>
      <c r="AI34" s="186">
        <v>484090</v>
      </c>
      <c r="AJ34" s="186">
        <v>463614</v>
      </c>
      <c r="AK34" s="186">
        <v>436812</v>
      </c>
      <c r="AL34" s="186">
        <v>410897</v>
      </c>
      <c r="AM34" s="186">
        <v>389900</v>
      </c>
      <c r="AN34" s="186">
        <v>517855</v>
      </c>
      <c r="AO34" s="186">
        <v>422756</v>
      </c>
      <c r="AP34" s="186">
        <v>274857</v>
      </c>
      <c r="AQ34" s="186">
        <v>257666</v>
      </c>
      <c r="AR34" s="183">
        <v>417270</v>
      </c>
      <c r="AS34" s="183">
        <v>440119</v>
      </c>
      <c r="AT34" s="184">
        <v>544189</v>
      </c>
      <c r="AU34" s="184">
        <v>498621</v>
      </c>
      <c r="AV34" s="184">
        <v>542904</v>
      </c>
      <c r="AW34" s="185">
        <v>524366</v>
      </c>
      <c r="AX34" s="185">
        <v>547490</v>
      </c>
      <c r="AY34" s="185">
        <v>511473</v>
      </c>
      <c r="AZ34" s="185">
        <v>626408</v>
      </c>
      <c r="BA34" s="185">
        <v>737201</v>
      </c>
      <c r="BB34" s="185">
        <v>433233</v>
      </c>
      <c r="BC34" s="185">
        <v>335894</v>
      </c>
      <c r="BD34" s="185">
        <v>432501</v>
      </c>
      <c r="BE34" s="185">
        <v>451493</v>
      </c>
      <c r="BF34" s="185">
        <v>371163</v>
      </c>
      <c r="BG34" s="260">
        <v>326733</v>
      </c>
    </row>
    <row r="35" spans="1:59" ht="10.5" customHeight="1">
      <c r="A35" s="253" t="s">
        <v>247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3"/>
      <c r="AS35" s="183"/>
      <c r="AT35" s="184"/>
      <c r="AU35" s="184"/>
      <c r="AV35" s="184"/>
      <c r="AW35" s="185"/>
      <c r="AX35" s="185"/>
      <c r="AY35" s="185"/>
      <c r="AZ35" s="185"/>
      <c r="BA35" s="185"/>
      <c r="BB35" s="185"/>
      <c r="BC35" s="185"/>
      <c r="BD35" s="185"/>
      <c r="BE35" s="185"/>
      <c r="BF35" s="835"/>
      <c r="BG35" s="829"/>
    </row>
    <row r="36" spans="1:59" ht="11.1" customHeight="1">
      <c r="A36" s="254" t="s">
        <v>240</v>
      </c>
      <c r="B36" s="186">
        <v>0</v>
      </c>
      <c r="C36" s="186">
        <v>0</v>
      </c>
      <c r="D36" s="186">
        <v>0</v>
      </c>
      <c r="E36" s="186">
        <v>0</v>
      </c>
      <c r="F36" s="186">
        <v>0</v>
      </c>
      <c r="G36" s="186">
        <v>0</v>
      </c>
      <c r="H36" s="186">
        <v>0</v>
      </c>
      <c r="I36" s="186">
        <v>0</v>
      </c>
      <c r="J36" s="186">
        <v>0</v>
      </c>
      <c r="K36" s="186">
        <v>0</v>
      </c>
      <c r="L36" s="186">
        <v>0</v>
      </c>
      <c r="M36" s="186">
        <v>0</v>
      </c>
      <c r="N36" s="186">
        <v>0</v>
      </c>
      <c r="O36" s="186">
        <v>0</v>
      </c>
      <c r="P36" s="186">
        <v>0</v>
      </c>
      <c r="Q36" s="186">
        <v>0</v>
      </c>
      <c r="R36" s="186">
        <v>0</v>
      </c>
      <c r="S36" s="186">
        <v>0</v>
      </c>
      <c r="T36" s="186">
        <v>0</v>
      </c>
      <c r="U36" s="186">
        <v>0</v>
      </c>
      <c r="V36" s="186">
        <v>0</v>
      </c>
      <c r="W36" s="186">
        <v>0</v>
      </c>
      <c r="X36" s="186">
        <v>0</v>
      </c>
      <c r="Y36" s="186">
        <v>0</v>
      </c>
      <c r="Z36" s="186">
        <v>0</v>
      </c>
      <c r="AA36" s="186">
        <v>0</v>
      </c>
      <c r="AB36" s="186">
        <v>0</v>
      </c>
      <c r="AC36" s="186">
        <v>0</v>
      </c>
      <c r="AD36" s="186">
        <v>0</v>
      </c>
      <c r="AE36" s="186">
        <v>0</v>
      </c>
      <c r="AF36" s="186">
        <v>0</v>
      </c>
      <c r="AG36" s="186">
        <v>0</v>
      </c>
      <c r="AH36" s="186">
        <v>0</v>
      </c>
      <c r="AI36" s="186">
        <v>0</v>
      </c>
      <c r="AJ36" s="186">
        <v>0</v>
      </c>
      <c r="AK36" s="186">
        <v>0</v>
      </c>
      <c r="AL36" s="186">
        <v>0</v>
      </c>
      <c r="AM36" s="186">
        <v>0</v>
      </c>
      <c r="AN36" s="186">
        <v>0</v>
      </c>
      <c r="AO36" s="186">
        <v>0</v>
      </c>
      <c r="AP36" s="186">
        <v>0</v>
      </c>
      <c r="AQ36" s="186">
        <v>0</v>
      </c>
      <c r="AR36" s="183">
        <v>0</v>
      </c>
      <c r="AS36" s="183">
        <v>0</v>
      </c>
      <c r="AT36" s="184">
        <v>0</v>
      </c>
      <c r="AU36" s="184">
        <v>0</v>
      </c>
      <c r="AV36" s="184">
        <v>0</v>
      </c>
      <c r="AW36" s="185">
        <v>0</v>
      </c>
      <c r="AX36" s="185">
        <v>0</v>
      </c>
      <c r="AY36" s="185"/>
      <c r="AZ36" s="185"/>
      <c r="BA36" s="185"/>
      <c r="BB36" s="185"/>
      <c r="BC36" s="185"/>
      <c r="BD36" s="185"/>
      <c r="BE36" s="185"/>
      <c r="BF36" s="835"/>
      <c r="BG36" s="829"/>
    </row>
    <row r="37" spans="1:59" ht="11.1" customHeight="1">
      <c r="A37" s="254" t="s">
        <v>241</v>
      </c>
      <c r="B37" s="186">
        <v>0</v>
      </c>
      <c r="C37" s="186">
        <v>0</v>
      </c>
      <c r="D37" s="186">
        <v>0</v>
      </c>
      <c r="E37" s="186">
        <v>0</v>
      </c>
      <c r="F37" s="186">
        <v>0</v>
      </c>
      <c r="G37" s="186">
        <v>56409</v>
      </c>
      <c r="H37" s="186">
        <v>79091</v>
      </c>
      <c r="I37" s="186">
        <v>45900</v>
      </c>
      <c r="J37" s="186">
        <v>88355</v>
      </c>
      <c r="K37" s="186">
        <v>114132</v>
      </c>
      <c r="L37" s="186">
        <v>138345</v>
      </c>
      <c r="M37" s="186">
        <v>136297</v>
      </c>
      <c r="N37" s="186">
        <v>137100</v>
      </c>
      <c r="O37" s="186">
        <v>115136</v>
      </c>
      <c r="P37" s="186">
        <v>63107</v>
      </c>
      <c r="Q37" s="186">
        <v>22989</v>
      </c>
      <c r="R37" s="186">
        <v>19047</v>
      </c>
      <c r="S37" s="186">
        <v>21662</v>
      </c>
      <c r="T37" s="186">
        <v>36562</v>
      </c>
      <c r="U37" s="186">
        <v>44714</v>
      </c>
      <c r="V37" s="186">
        <v>29291</v>
      </c>
      <c r="W37" s="186">
        <v>29362</v>
      </c>
      <c r="X37" s="186">
        <v>35219</v>
      </c>
      <c r="Y37" s="186">
        <v>34422</v>
      </c>
      <c r="Z37" s="186">
        <v>38941</v>
      </c>
      <c r="AA37" s="186">
        <v>33943</v>
      </c>
      <c r="AB37" s="186">
        <v>41211</v>
      </c>
      <c r="AC37" s="186">
        <v>47212</v>
      </c>
      <c r="AD37" s="186">
        <v>31502</v>
      </c>
      <c r="AE37" s="186">
        <v>89937</v>
      </c>
      <c r="AF37" s="186">
        <v>109551</v>
      </c>
      <c r="AG37" s="186">
        <v>31150</v>
      </c>
      <c r="AH37" s="186">
        <v>14213</v>
      </c>
      <c r="AI37" s="186">
        <v>36360</v>
      </c>
      <c r="AJ37" s="186">
        <v>12705</v>
      </c>
      <c r="AK37" s="186">
        <v>0</v>
      </c>
      <c r="AL37" s="186">
        <v>0</v>
      </c>
      <c r="AM37" s="186">
        <v>0</v>
      </c>
      <c r="AN37" s="186">
        <v>0</v>
      </c>
      <c r="AO37" s="186">
        <v>0</v>
      </c>
      <c r="AP37" s="186">
        <v>0</v>
      </c>
      <c r="AQ37" s="186">
        <v>0</v>
      </c>
      <c r="AR37" s="183">
        <v>0</v>
      </c>
      <c r="AS37" s="183">
        <v>0</v>
      </c>
      <c r="AT37" s="184">
        <v>0</v>
      </c>
      <c r="AU37" s="184">
        <v>0</v>
      </c>
      <c r="AV37" s="184">
        <v>0</v>
      </c>
      <c r="AW37" s="185">
        <v>0</v>
      </c>
      <c r="AX37" s="185">
        <v>0</v>
      </c>
      <c r="AY37" s="185">
        <v>0</v>
      </c>
      <c r="AZ37" s="185">
        <v>0</v>
      </c>
      <c r="BA37" s="185">
        <v>0</v>
      </c>
      <c r="BB37" s="185">
        <v>0</v>
      </c>
      <c r="BC37" s="185">
        <v>0</v>
      </c>
      <c r="BD37" s="185">
        <v>0</v>
      </c>
      <c r="BE37" s="185">
        <v>0</v>
      </c>
      <c r="BF37" s="185">
        <v>0</v>
      </c>
      <c r="BG37" s="260">
        <v>0</v>
      </c>
    </row>
    <row r="38" spans="1:59" ht="10.5" customHeight="1">
      <c r="A38" s="253" t="s">
        <v>248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3"/>
      <c r="AS38" s="183"/>
      <c r="AT38" s="184"/>
      <c r="AU38" s="184"/>
      <c r="AV38" s="184"/>
      <c r="AW38" s="185"/>
      <c r="AX38" s="185"/>
      <c r="AY38" s="185">
        <v>55877</v>
      </c>
      <c r="AZ38" s="185">
        <v>21348</v>
      </c>
      <c r="BA38" s="185">
        <v>2380</v>
      </c>
      <c r="BB38" s="185">
        <v>9968</v>
      </c>
      <c r="BC38" s="185">
        <v>85508</v>
      </c>
      <c r="BD38" s="185">
        <v>133030</v>
      </c>
      <c r="BE38" s="185">
        <v>242538</v>
      </c>
      <c r="BF38" s="185">
        <v>115339</v>
      </c>
      <c r="BG38" s="260">
        <v>26556</v>
      </c>
    </row>
    <row r="39" spans="1:59" ht="11.25" customHeight="1">
      <c r="A39" s="254" t="s">
        <v>240</v>
      </c>
      <c r="B39" s="186">
        <v>0</v>
      </c>
      <c r="C39" s="186">
        <v>0</v>
      </c>
      <c r="D39" s="186">
        <v>0</v>
      </c>
      <c r="E39" s="186">
        <v>0</v>
      </c>
      <c r="F39" s="186">
        <v>0</v>
      </c>
      <c r="G39" s="186">
        <v>0</v>
      </c>
      <c r="H39" s="186">
        <v>0</v>
      </c>
      <c r="I39" s="186">
        <v>0</v>
      </c>
      <c r="J39" s="186">
        <v>0</v>
      </c>
      <c r="K39" s="186">
        <v>0</v>
      </c>
      <c r="L39" s="186">
        <v>0</v>
      </c>
      <c r="M39" s="186">
        <v>0</v>
      </c>
      <c r="N39" s="186">
        <v>0</v>
      </c>
      <c r="O39" s="186">
        <v>0</v>
      </c>
      <c r="P39" s="186">
        <v>0</v>
      </c>
      <c r="Q39" s="186">
        <v>0</v>
      </c>
      <c r="R39" s="186">
        <v>0</v>
      </c>
      <c r="S39" s="186">
        <v>0</v>
      </c>
      <c r="T39" s="186">
        <v>0</v>
      </c>
      <c r="U39" s="186">
        <v>0</v>
      </c>
      <c r="V39" s="186">
        <v>0</v>
      </c>
      <c r="W39" s="186">
        <v>0</v>
      </c>
      <c r="X39" s="186">
        <v>0</v>
      </c>
      <c r="Y39" s="186">
        <v>0</v>
      </c>
      <c r="Z39" s="186">
        <v>0</v>
      </c>
      <c r="AA39" s="186">
        <v>0</v>
      </c>
      <c r="AB39" s="186">
        <v>0</v>
      </c>
      <c r="AC39" s="186">
        <v>0</v>
      </c>
      <c r="AD39" s="186">
        <v>0</v>
      </c>
      <c r="AE39" s="186">
        <v>0</v>
      </c>
      <c r="AF39" s="186">
        <v>0</v>
      </c>
      <c r="AG39" s="186">
        <v>0</v>
      </c>
      <c r="AH39" s="186">
        <v>0</v>
      </c>
      <c r="AI39" s="186">
        <v>0</v>
      </c>
      <c r="AJ39" s="186">
        <v>0</v>
      </c>
      <c r="AK39" s="186">
        <v>0</v>
      </c>
      <c r="AL39" s="186">
        <v>0</v>
      </c>
      <c r="AM39" s="186">
        <v>0</v>
      </c>
      <c r="AN39" s="186">
        <v>0</v>
      </c>
      <c r="AO39" s="186">
        <v>0</v>
      </c>
      <c r="AP39" s="186">
        <v>0</v>
      </c>
      <c r="AQ39" s="186">
        <v>0</v>
      </c>
      <c r="AR39" s="183">
        <v>0</v>
      </c>
      <c r="AS39" s="183">
        <v>0</v>
      </c>
      <c r="AT39" s="184">
        <v>0</v>
      </c>
      <c r="AU39" s="184">
        <v>0</v>
      </c>
      <c r="AV39" s="184">
        <v>0</v>
      </c>
      <c r="AW39" s="185">
        <v>0</v>
      </c>
      <c r="AX39" s="185">
        <v>0</v>
      </c>
      <c r="AY39" s="185"/>
      <c r="AZ39" s="185"/>
      <c r="BA39" s="185"/>
      <c r="BB39" s="185"/>
      <c r="BC39" s="185"/>
      <c r="BD39" s="185"/>
      <c r="BE39" s="185"/>
      <c r="BF39" s="835"/>
      <c r="BG39" s="829"/>
    </row>
    <row r="40" spans="1:59" ht="11.25" customHeight="1">
      <c r="A40" s="254" t="s">
        <v>241</v>
      </c>
      <c r="B40" s="186">
        <v>0</v>
      </c>
      <c r="C40" s="186">
        <v>0</v>
      </c>
      <c r="D40" s="186">
        <v>0</v>
      </c>
      <c r="E40" s="186">
        <v>0</v>
      </c>
      <c r="F40" s="186">
        <v>0</v>
      </c>
      <c r="G40" s="186">
        <v>51686</v>
      </c>
      <c r="H40" s="186">
        <v>75545</v>
      </c>
      <c r="I40" s="186">
        <v>78216</v>
      </c>
      <c r="J40" s="186">
        <v>92092</v>
      </c>
      <c r="K40" s="186">
        <v>103247</v>
      </c>
      <c r="L40" s="186">
        <v>146220</v>
      </c>
      <c r="M40" s="186">
        <v>109135</v>
      </c>
      <c r="N40" s="186">
        <v>90345</v>
      </c>
      <c r="O40" s="186">
        <v>105876</v>
      </c>
      <c r="P40" s="186">
        <v>176147</v>
      </c>
      <c r="Q40" s="186">
        <v>184651</v>
      </c>
      <c r="R40" s="186">
        <v>240716</v>
      </c>
      <c r="S40" s="186">
        <v>247242</v>
      </c>
      <c r="T40" s="186">
        <v>199388</v>
      </c>
      <c r="U40" s="186">
        <v>199831</v>
      </c>
      <c r="V40" s="186">
        <v>288580</v>
      </c>
      <c r="W40" s="186">
        <v>256580</v>
      </c>
      <c r="X40" s="186">
        <v>213642</v>
      </c>
      <c r="Y40" s="186">
        <v>164723</v>
      </c>
      <c r="Z40" s="186">
        <v>164880</v>
      </c>
      <c r="AA40" s="186">
        <v>140810</v>
      </c>
      <c r="AB40" s="186">
        <v>117309</v>
      </c>
      <c r="AC40" s="186">
        <v>173096</v>
      </c>
      <c r="AD40" s="186">
        <v>174088</v>
      </c>
      <c r="AE40" s="186">
        <v>233967</v>
      </c>
      <c r="AF40" s="186">
        <v>69939</v>
      </c>
      <c r="AG40" s="186">
        <v>149280</v>
      </c>
      <c r="AH40" s="186">
        <v>35394</v>
      </c>
      <c r="AI40" s="186">
        <v>32919</v>
      </c>
      <c r="AJ40" s="186">
        <v>16500</v>
      </c>
      <c r="AK40" s="186">
        <v>0</v>
      </c>
      <c r="AL40" s="186">
        <v>0</v>
      </c>
      <c r="AM40" s="186">
        <v>90134</v>
      </c>
      <c r="AN40" s="186">
        <v>185858</v>
      </c>
      <c r="AO40" s="186">
        <v>14826</v>
      </c>
      <c r="AP40" s="186">
        <v>0</v>
      </c>
      <c r="AQ40" s="186">
        <v>0</v>
      </c>
      <c r="AR40" s="183">
        <v>0</v>
      </c>
      <c r="AS40" s="183">
        <v>0</v>
      </c>
      <c r="AT40" s="184">
        <v>0</v>
      </c>
      <c r="AU40" s="184">
        <v>0</v>
      </c>
      <c r="AV40" s="184">
        <v>0</v>
      </c>
      <c r="AW40" s="185">
        <v>0</v>
      </c>
      <c r="AX40" s="185">
        <v>0</v>
      </c>
      <c r="AY40" s="185"/>
      <c r="AZ40" s="185"/>
      <c r="BA40" s="185"/>
      <c r="BB40" s="185"/>
      <c r="BC40" s="185"/>
      <c r="BD40" s="185"/>
      <c r="BE40" s="185"/>
      <c r="BF40" s="835"/>
      <c r="BG40" s="829"/>
    </row>
    <row r="41" spans="1:59" ht="12" customHeight="1">
      <c r="A41" s="255" t="s">
        <v>249</v>
      </c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6"/>
      <c r="AK41" s="186"/>
      <c r="AL41" s="186"/>
      <c r="AM41" s="186"/>
      <c r="AN41" s="186"/>
      <c r="AO41" s="186"/>
      <c r="AP41" s="186"/>
      <c r="AQ41" s="186"/>
      <c r="AR41" s="183"/>
      <c r="AS41" s="183"/>
      <c r="AT41" s="184"/>
      <c r="AU41" s="184"/>
      <c r="AV41" s="184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260"/>
    </row>
    <row r="42" spans="1:59" ht="11.25" customHeight="1">
      <c r="A42" s="254" t="s">
        <v>240</v>
      </c>
      <c r="B42" s="186">
        <f t="shared" ref="B42:H42" si="0">B9+B33+B12+B39+B36+B15+B18+B27+B21+B24+B30</f>
        <v>1548637</v>
      </c>
      <c r="C42" s="186">
        <f t="shared" si="0"/>
        <v>1327612</v>
      </c>
      <c r="D42" s="186">
        <f t="shared" si="0"/>
        <v>1368036</v>
      </c>
      <c r="E42" s="186">
        <f t="shared" si="0"/>
        <v>1232936</v>
      </c>
      <c r="F42" s="186">
        <f t="shared" si="0"/>
        <v>1401615</v>
      </c>
      <c r="G42" s="186">
        <f t="shared" si="0"/>
        <v>1417949</v>
      </c>
      <c r="H42" s="186">
        <f t="shared" si="0"/>
        <v>1425090</v>
      </c>
      <c r="I42" s="186">
        <f>I9+I33+I12+I39+I36+I15+I18+I27+I21+I24+I30</f>
        <v>1531972</v>
      </c>
      <c r="J42" s="186">
        <f>J9+J33+J12+J39+J36+J15+J18+J27+J21+J24+J30</f>
        <v>1496179</v>
      </c>
      <c r="K42" s="186">
        <f t="shared" ref="K42:AE43" si="1">K9+K33+K12+K39+K36+K15+K18+K27+K21+K24+K30</f>
        <v>1526593</v>
      </c>
      <c r="L42" s="186">
        <f t="shared" si="1"/>
        <v>1337703</v>
      </c>
      <c r="M42" s="186">
        <f t="shared" si="1"/>
        <v>1234955</v>
      </c>
      <c r="N42" s="186">
        <f t="shared" si="1"/>
        <v>1148916</v>
      </c>
      <c r="O42" s="186">
        <f>O9+O33+O12+O39+O36+O15+O18+O27+O21+O24+O30</f>
        <v>996944</v>
      </c>
      <c r="P42" s="186">
        <f>P9+P33+P12+P39+P36+P15+P18+P27+P21+P24+P30</f>
        <v>1309101</v>
      </c>
      <c r="Q42" s="186">
        <f>Q9+Q33+Q12+Q39+Q36+Q15+Q18+Q27+Q21+Q24+Q30</f>
        <v>1777356</v>
      </c>
      <c r="R42" s="186">
        <f t="shared" si="1"/>
        <v>1769105</v>
      </c>
      <c r="S42" s="186">
        <f t="shared" si="1"/>
        <v>1342558</v>
      </c>
      <c r="T42" s="186">
        <f>T9+T33+T12+T39+T36+T15+T18+T27+T21+T24+T30</f>
        <v>1462565</v>
      </c>
      <c r="U42" s="186">
        <f>U9+U33+U12+U39+U36+U15+U18+U27+U21+U24+U30</f>
        <v>1592379</v>
      </c>
      <c r="V42" s="185">
        <f>V9+V12+V30+V33+V36+V18</f>
        <v>1543626</v>
      </c>
      <c r="W42" s="185">
        <f>W9+W12+W30+W33+W36+W18</f>
        <v>1707780</v>
      </c>
      <c r="X42" s="185">
        <f>X9+X12+X30+X33+X36</f>
        <v>1541947</v>
      </c>
      <c r="Y42" s="185">
        <f t="shared" ref="Y42:AD42" si="2">Y9+Y12+Y30+Y33+Y36</f>
        <v>1817062</v>
      </c>
      <c r="Z42" s="185">
        <f t="shared" si="2"/>
        <v>1309619</v>
      </c>
      <c r="AA42" s="185">
        <f>AA9+AA12+AA30+AA33+AA36</f>
        <v>1916656</v>
      </c>
      <c r="AB42" s="185">
        <f t="shared" si="2"/>
        <v>3270121</v>
      </c>
      <c r="AC42" s="185">
        <f t="shared" si="2"/>
        <v>2158392</v>
      </c>
      <c r="AD42" s="185">
        <f t="shared" si="2"/>
        <v>2611940</v>
      </c>
      <c r="AE42" s="186">
        <f t="shared" si="1"/>
        <v>2756741</v>
      </c>
      <c r="AF42" s="185">
        <f>AF9+AF12+AF30+AF33+AF36</f>
        <v>1945226</v>
      </c>
      <c r="AG42" s="185">
        <f>AG9+AG12+AG30+AG33+AG36</f>
        <v>2066248</v>
      </c>
      <c r="AH42" s="185">
        <f>AH9+AH12+AH30+AH33+AH36</f>
        <v>2544160</v>
      </c>
      <c r="AI42" s="185">
        <f>AI9+AI12+AI30+AI33+AI36</f>
        <v>2183380</v>
      </c>
      <c r="AJ42" s="182">
        <v>2228717</v>
      </c>
      <c r="AK42" s="185">
        <f>AK9+AK12+AK30+AK33+AK36</f>
        <v>2422303</v>
      </c>
      <c r="AL42" s="185">
        <f>AL9+AL12+AL30+AL33+AL36</f>
        <v>2248190</v>
      </c>
      <c r="AM42" s="185">
        <f>AM9+AM12+AM30+AM33+AM36</f>
        <v>1418472</v>
      </c>
      <c r="AN42" s="185">
        <f>AN9+AN12+AN30+AN33+AN36</f>
        <v>1450463</v>
      </c>
      <c r="AO42" s="182">
        <v>1631078</v>
      </c>
      <c r="AP42" s="182">
        <v>1406046</v>
      </c>
      <c r="AQ42" s="186">
        <f>AQ9+AQ33+AQ12+AQ39+AQ36+AQ15+AQ18+AQ27+AQ21+AQ24+AQ30</f>
        <v>1276728</v>
      </c>
      <c r="AR42" s="183">
        <v>1565406</v>
      </c>
      <c r="AS42" s="183">
        <v>1402422</v>
      </c>
      <c r="AT42" s="184">
        <v>1901891</v>
      </c>
      <c r="AU42" s="184">
        <v>2060335</v>
      </c>
      <c r="AV42" s="184">
        <f t="shared" ref="AV42:AX43" si="3">AV9+AV12+AV30+AV33</f>
        <v>1491886</v>
      </c>
      <c r="AW42" s="185">
        <f t="shared" si="3"/>
        <v>1600324</v>
      </c>
      <c r="AX42" s="185">
        <f t="shared" si="3"/>
        <v>1454067</v>
      </c>
      <c r="AY42" s="185">
        <f>AY9+AY12+AY30+AY33+AY37</f>
        <v>1374664</v>
      </c>
      <c r="AZ42" s="185">
        <f t="shared" ref="AZ42:BE42" si="4">AZ9+AZ12+AZ30+AZ33+AZ37</f>
        <v>1693319</v>
      </c>
      <c r="BA42" s="185">
        <f t="shared" si="4"/>
        <v>1720223</v>
      </c>
      <c r="BB42" s="185">
        <f t="shared" si="4"/>
        <v>2559978</v>
      </c>
      <c r="BC42" s="185">
        <f t="shared" si="4"/>
        <v>3148727</v>
      </c>
      <c r="BD42" s="185">
        <f t="shared" si="4"/>
        <v>5832461</v>
      </c>
      <c r="BE42" s="185">
        <f t="shared" si="4"/>
        <v>4857952</v>
      </c>
      <c r="BF42" s="185">
        <f>BF9+BF12+BF30+BF33+BF37</f>
        <v>4955785</v>
      </c>
      <c r="BG42" s="260">
        <f>BG9+BG12+BG30+BG33+BG37</f>
        <v>4281805</v>
      </c>
    </row>
    <row r="43" spans="1:59" ht="11.25" customHeight="1">
      <c r="A43" s="254" t="s">
        <v>241</v>
      </c>
      <c r="B43" s="186">
        <f t="shared" ref="B43:H43" si="5">B10+B34+B13+B40+B37+B16+B19+B28+B22+B25+B31</f>
        <v>719226</v>
      </c>
      <c r="C43" s="186">
        <f t="shared" si="5"/>
        <v>877300</v>
      </c>
      <c r="D43" s="186">
        <f t="shared" si="5"/>
        <v>921512</v>
      </c>
      <c r="E43" s="186">
        <f t="shared" si="5"/>
        <v>846044</v>
      </c>
      <c r="F43" s="186">
        <f t="shared" si="5"/>
        <v>984518</v>
      </c>
      <c r="G43" s="186">
        <f t="shared" si="5"/>
        <v>974895</v>
      </c>
      <c r="H43" s="186">
        <f t="shared" si="5"/>
        <v>991084</v>
      </c>
      <c r="I43" s="186">
        <f>I10+I34+I13+I40+I37+I16+I19+I28+I22+I25+I31</f>
        <v>1016170</v>
      </c>
      <c r="J43" s="186">
        <f>J10+J34+J13+J40+J37+J16+J19+J28+J22+J25+J31</f>
        <v>1264786</v>
      </c>
      <c r="K43" s="186">
        <f t="shared" si="1"/>
        <v>1417985</v>
      </c>
      <c r="L43" s="186">
        <f t="shared" si="1"/>
        <v>1505336</v>
      </c>
      <c r="M43" s="186">
        <f t="shared" si="1"/>
        <v>1780549</v>
      </c>
      <c r="N43" s="186">
        <f t="shared" si="1"/>
        <v>2120728</v>
      </c>
      <c r="O43" s="186">
        <f>O10+O34+O13+O40+O37+O16+O19+O28+O22+O25+O31</f>
        <v>1381969</v>
      </c>
      <c r="P43" s="186">
        <f t="shared" si="1"/>
        <v>1132575</v>
      </c>
      <c r="Q43" s="186">
        <f t="shared" si="1"/>
        <v>1620699</v>
      </c>
      <c r="R43" s="186">
        <f t="shared" si="1"/>
        <v>1745874</v>
      </c>
      <c r="S43" s="186">
        <f t="shared" si="1"/>
        <v>1773971</v>
      </c>
      <c r="T43" s="186">
        <f t="shared" si="1"/>
        <v>2063236</v>
      </c>
      <c r="U43" s="186">
        <f t="shared" si="1"/>
        <v>2190663</v>
      </c>
      <c r="V43" s="185">
        <f t="shared" ref="V43:AD43" si="6">V10+V13+V31+V34+V40+V37</f>
        <v>2298277</v>
      </c>
      <c r="W43" s="185">
        <f>W10+W13+W31+W34+W40+W37</f>
        <v>2518624</v>
      </c>
      <c r="X43" s="185">
        <f t="shared" si="6"/>
        <v>2651031</v>
      </c>
      <c r="Y43" s="185">
        <f>Y10+Y13+Y31+Y34+Y40+Y37</f>
        <v>3168622</v>
      </c>
      <c r="Z43" s="185">
        <f t="shared" si="6"/>
        <v>2765041</v>
      </c>
      <c r="AA43" s="185">
        <f t="shared" si="6"/>
        <v>3154289</v>
      </c>
      <c r="AB43" s="185">
        <f t="shared" si="6"/>
        <v>3661902</v>
      </c>
      <c r="AC43" s="185">
        <f t="shared" si="6"/>
        <v>3989097</v>
      </c>
      <c r="AD43" s="185">
        <f t="shared" si="6"/>
        <v>4152878</v>
      </c>
      <c r="AE43" s="186">
        <f t="shared" si="1"/>
        <v>4413442</v>
      </c>
      <c r="AF43" s="185">
        <f>AF10+AF13+AF31+AF34+AF40+AF37</f>
        <v>4363146</v>
      </c>
      <c r="AG43" s="185">
        <f>AG10+AG13+AG31+AG34+AG40+AG37</f>
        <v>5782724</v>
      </c>
      <c r="AH43" s="185">
        <f>AH10+AH13+AH31+AH34+AH40+AH37</f>
        <v>5082460</v>
      </c>
      <c r="AI43" s="185">
        <f>AI10+AI13+AI31+AI34+AI40+AI37</f>
        <v>4911421</v>
      </c>
      <c r="AJ43" s="186">
        <v>5023122</v>
      </c>
      <c r="AK43" s="185">
        <f>AK10+AK13+AK31+AK34+AK40+AK37</f>
        <v>5382186</v>
      </c>
      <c r="AL43" s="185">
        <f>AL10+AL13+AL31+AL34+AL40+AL37</f>
        <v>4677544</v>
      </c>
      <c r="AM43" s="185">
        <f>AM10+AM13+AM31+AM34+AM40+AM37</f>
        <v>5079872</v>
      </c>
      <c r="AN43" s="185">
        <f>AN10+AN13+AN31+AN34+AN40+AN37</f>
        <v>4705493</v>
      </c>
      <c r="AO43" s="186">
        <v>5270010</v>
      </c>
      <c r="AP43" s="186">
        <v>5237485</v>
      </c>
      <c r="AQ43" s="186">
        <f>AQ10+AQ34+AQ13+AQ40+AQ37+AQ16+AQ19+AQ28+AQ22+AQ25+AQ31</f>
        <v>5252689</v>
      </c>
      <c r="AR43" s="183">
        <v>5682924</v>
      </c>
      <c r="AS43" s="183">
        <v>5756544</v>
      </c>
      <c r="AT43" s="184">
        <v>6134977</v>
      </c>
      <c r="AU43" s="184">
        <v>6460638</v>
      </c>
      <c r="AV43" s="184">
        <f t="shared" si="3"/>
        <v>7546116</v>
      </c>
      <c r="AW43" s="185">
        <f t="shared" si="3"/>
        <v>8110650</v>
      </c>
      <c r="AX43" s="185">
        <f t="shared" si="3"/>
        <v>6405202</v>
      </c>
      <c r="AY43" s="185">
        <f>AY10+AY13+AY31+AY34+AY38</f>
        <v>6473896</v>
      </c>
      <c r="AZ43" s="185">
        <f t="shared" ref="AZ43:BE43" si="7">AZ10+AZ13+AZ31+AZ34+AZ38</f>
        <v>5842342</v>
      </c>
      <c r="BA43" s="185">
        <f t="shared" si="7"/>
        <v>5371858</v>
      </c>
      <c r="BB43" s="185">
        <f t="shared" si="7"/>
        <v>5050521</v>
      </c>
      <c r="BC43" s="185">
        <f t="shared" si="7"/>
        <v>5262190</v>
      </c>
      <c r="BD43" s="185">
        <f t="shared" si="7"/>
        <v>6737554</v>
      </c>
      <c r="BE43" s="185">
        <f t="shared" si="7"/>
        <v>7244202</v>
      </c>
      <c r="BF43" s="185">
        <f t="shared" ref="BF43" si="8">BF10+BF13+BF31+BF34+BF38</f>
        <v>7807209</v>
      </c>
      <c r="BG43" s="260">
        <f>BG10+BG13+BG31+BG34+BG38</f>
        <v>8050416</v>
      </c>
    </row>
    <row r="44" spans="1:59" ht="11.25" customHeight="1">
      <c r="A44" s="254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5"/>
      <c r="W44" s="185"/>
      <c r="X44" s="185"/>
      <c r="Y44" s="185"/>
      <c r="Z44" s="185"/>
      <c r="AA44" s="185"/>
      <c r="AB44" s="185"/>
      <c r="AC44" s="185"/>
      <c r="AD44" s="185"/>
      <c r="AE44" s="186"/>
      <c r="AF44" s="185"/>
      <c r="AG44" s="185"/>
      <c r="AH44" s="185"/>
      <c r="AI44" s="185"/>
      <c r="AJ44" s="186"/>
      <c r="AK44" s="185"/>
      <c r="AL44" s="185"/>
      <c r="AM44" s="185"/>
      <c r="AN44" s="185"/>
      <c r="AO44" s="186"/>
      <c r="AP44" s="186"/>
      <c r="AQ44" s="186"/>
      <c r="AR44" s="183"/>
      <c r="AS44" s="183"/>
      <c r="AT44" s="184"/>
      <c r="AU44" s="184"/>
      <c r="AV44" s="184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260"/>
    </row>
    <row r="45" spans="1:59" ht="12" customHeight="1">
      <c r="A45" s="255" t="s">
        <v>250</v>
      </c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6"/>
      <c r="AK45" s="186"/>
      <c r="AL45" s="186"/>
      <c r="AM45" s="186"/>
      <c r="AN45" s="186"/>
      <c r="AO45" s="186"/>
      <c r="AP45" s="186"/>
      <c r="AQ45" s="186"/>
      <c r="AR45" s="183"/>
      <c r="AS45" s="183"/>
      <c r="AT45" s="184"/>
      <c r="AU45" s="184"/>
      <c r="AV45" s="184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260"/>
    </row>
    <row r="46" spans="1:59" ht="10.5" customHeight="1">
      <c r="A46" s="253" t="s">
        <v>251</v>
      </c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3"/>
      <c r="AS46" s="183"/>
      <c r="AT46" s="184"/>
      <c r="AU46" s="184"/>
      <c r="AV46" s="184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260"/>
    </row>
    <row r="47" spans="1:59" ht="11.25" customHeight="1">
      <c r="A47" s="254" t="s">
        <v>240</v>
      </c>
      <c r="B47" s="186">
        <v>322</v>
      </c>
      <c r="C47" s="186">
        <v>492</v>
      </c>
      <c r="D47" s="186">
        <v>719</v>
      </c>
      <c r="E47" s="186">
        <v>961</v>
      </c>
      <c r="F47" s="186">
        <v>1433</v>
      </c>
      <c r="G47" s="186">
        <v>1689</v>
      </c>
      <c r="H47" s="186">
        <v>1995</v>
      </c>
      <c r="I47" s="186">
        <v>3338</v>
      </c>
      <c r="J47" s="186">
        <v>4086</v>
      </c>
      <c r="K47" s="186">
        <v>5956</v>
      </c>
      <c r="L47" s="186">
        <v>12010</v>
      </c>
      <c r="M47" s="186">
        <v>8369</v>
      </c>
      <c r="N47" s="186">
        <v>7274</v>
      </c>
      <c r="O47" s="186">
        <v>2799</v>
      </c>
      <c r="P47" s="186">
        <v>4478</v>
      </c>
      <c r="Q47" s="186">
        <v>0</v>
      </c>
      <c r="R47" s="186">
        <v>0</v>
      </c>
      <c r="S47" s="186">
        <v>0</v>
      </c>
      <c r="T47" s="186">
        <v>0</v>
      </c>
      <c r="U47" s="186">
        <v>0</v>
      </c>
      <c r="V47" s="186">
        <v>0</v>
      </c>
      <c r="W47" s="186">
        <v>0</v>
      </c>
      <c r="X47" s="186">
        <v>0</v>
      </c>
      <c r="Y47" s="186">
        <v>0</v>
      </c>
      <c r="Z47" s="186">
        <v>0</v>
      </c>
      <c r="AA47" s="186">
        <v>0</v>
      </c>
      <c r="AB47" s="186">
        <v>0</v>
      </c>
      <c r="AC47" s="186">
        <v>0</v>
      </c>
      <c r="AD47" s="186">
        <v>0</v>
      </c>
      <c r="AE47" s="182">
        <v>0</v>
      </c>
      <c r="AF47" s="182">
        <v>0</v>
      </c>
      <c r="AG47" s="182">
        <v>0</v>
      </c>
      <c r="AH47" s="182">
        <v>0</v>
      </c>
      <c r="AI47" s="182">
        <v>0</v>
      </c>
      <c r="AJ47" s="182">
        <v>0</v>
      </c>
      <c r="AK47" s="182">
        <v>0</v>
      </c>
      <c r="AL47" s="182">
        <v>0</v>
      </c>
      <c r="AM47" s="182">
        <v>0</v>
      </c>
      <c r="AN47" s="182">
        <v>0</v>
      </c>
      <c r="AO47" s="182">
        <v>0</v>
      </c>
      <c r="AP47" s="182">
        <v>0</v>
      </c>
      <c r="AQ47" s="182">
        <v>0</v>
      </c>
      <c r="AR47" s="183">
        <v>0</v>
      </c>
      <c r="AS47" s="183">
        <v>0</v>
      </c>
      <c r="AT47" s="184">
        <v>0</v>
      </c>
      <c r="AU47" s="184">
        <v>0</v>
      </c>
      <c r="AV47" s="184">
        <v>0</v>
      </c>
      <c r="AW47" s="185">
        <v>0</v>
      </c>
      <c r="AX47" s="185">
        <v>0</v>
      </c>
      <c r="AY47" s="185">
        <v>0</v>
      </c>
      <c r="AZ47" s="185">
        <v>0</v>
      </c>
      <c r="BA47" s="185">
        <v>0</v>
      </c>
      <c r="BB47" s="185">
        <v>0</v>
      </c>
      <c r="BC47" s="185">
        <v>0</v>
      </c>
      <c r="BD47" s="185">
        <v>0</v>
      </c>
      <c r="BE47" s="185">
        <v>0</v>
      </c>
      <c r="BF47" s="185">
        <v>0</v>
      </c>
      <c r="BG47" s="260">
        <v>0</v>
      </c>
    </row>
    <row r="48" spans="1:59" ht="11.25" customHeight="1">
      <c r="A48" s="254" t="s">
        <v>241</v>
      </c>
      <c r="B48" s="186">
        <v>869</v>
      </c>
      <c r="C48" s="186">
        <v>877</v>
      </c>
      <c r="D48" s="186">
        <v>957</v>
      </c>
      <c r="E48" s="186">
        <v>1106</v>
      </c>
      <c r="F48" s="186">
        <v>1344</v>
      </c>
      <c r="G48" s="186">
        <v>1205</v>
      </c>
      <c r="H48" s="186">
        <v>1269</v>
      </c>
      <c r="I48" s="186">
        <v>1157</v>
      </c>
      <c r="J48" s="186">
        <v>1630</v>
      </c>
      <c r="K48" s="186">
        <v>1718</v>
      </c>
      <c r="L48" s="186">
        <v>4012</v>
      </c>
      <c r="M48" s="186">
        <v>2527</v>
      </c>
      <c r="N48" s="186">
        <v>2684</v>
      </c>
      <c r="O48" s="186">
        <v>1316</v>
      </c>
      <c r="P48" s="186">
        <v>870</v>
      </c>
      <c r="Q48" s="186">
        <v>0</v>
      </c>
      <c r="R48" s="186">
        <v>0</v>
      </c>
      <c r="S48" s="186">
        <v>0</v>
      </c>
      <c r="T48" s="186">
        <v>0</v>
      </c>
      <c r="U48" s="186">
        <v>0</v>
      </c>
      <c r="V48" s="186">
        <v>0</v>
      </c>
      <c r="W48" s="186">
        <v>0</v>
      </c>
      <c r="X48" s="186">
        <v>0</v>
      </c>
      <c r="Y48" s="186">
        <v>0</v>
      </c>
      <c r="Z48" s="186">
        <v>0</v>
      </c>
      <c r="AA48" s="186">
        <v>0</v>
      </c>
      <c r="AB48" s="186">
        <v>0</v>
      </c>
      <c r="AC48" s="186">
        <v>0</v>
      </c>
      <c r="AD48" s="186">
        <v>0</v>
      </c>
      <c r="AE48" s="182">
        <v>0</v>
      </c>
      <c r="AF48" s="182">
        <v>0</v>
      </c>
      <c r="AG48" s="182">
        <v>0</v>
      </c>
      <c r="AH48" s="182">
        <v>0</v>
      </c>
      <c r="AI48" s="182">
        <v>0</v>
      </c>
      <c r="AJ48" s="182">
        <v>0</v>
      </c>
      <c r="AK48" s="182">
        <v>0</v>
      </c>
      <c r="AL48" s="182">
        <v>0</v>
      </c>
      <c r="AM48" s="182">
        <v>0</v>
      </c>
      <c r="AN48" s="182">
        <v>0</v>
      </c>
      <c r="AO48" s="182">
        <v>0</v>
      </c>
      <c r="AP48" s="182">
        <v>0</v>
      </c>
      <c r="AQ48" s="182">
        <v>0</v>
      </c>
      <c r="AR48" s="183">
        <v>0</v>
      </c>
      <c r="AS48" s="183">
        <v>0</v>
      </c>
      <c r="AT48" s="184">
        <v>0</v>
      </c>
      <c r="AU48" s="184">
        <v>0</v>
      </c>
      <c r="AV48" s="184">
        <v>0</v>
      </c>
      <c r="AW48" s="185">
        <v>0</v>
      </c>
      <c r="AX48" s="185">
        <v>0</v>
      </c>
      <c r="AY48" s="185">
        <v>0</v>
      </c>
      <c r="AZ48" s="185">
        <v>0</v>
      </c>
      <c r="BA48" s="185">
        <v>0</v>
      </c>
      <c r="BB48" s="185">
        <v>0</v>
      </c>
      <c r="BC48" s="185">
        <v>0</v>
      </c>
      <c r="BD48" s="185">
        <v>0</v>
      </c>
      <c r="BE48" s="185">
        <v>0</v>
      </c>
      <c r="BF48" s="185">
        <v>0</v>
      </c>
      <c r="BG48" s="260">
        <v>0</v>
      </c>
    </row>
    <row r="49" spans="1:59" ht="11.25" customHeight="1">
      <c r="A49" s="253" t="s">
        <v>239</v>
      </c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3"/>
      <c r="AS49" s="183"/>
      <c r="AT49" s="184"/>
      <c r="AU49" s="184"/>
      <c r="AV49" s="184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260"/>
    </row>
    <row r="50" spans="1:59" ht="11.25" customHeight="1">
      <c r="A50" s="254" t="s">
        <v>240</v>
      </c>
      <c r="B50" s="186">
        <v>0</v>
      </c>
      <c r="C50" s="186">
        <v>0</v>
      </c>
      <c r="D50" s="186">
        <v>0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0</v>
      </c>
      <c r="O50" s="186">
        <v>0</v>
      </c>
      <c r="P50" s="186">
        <v>0</v>
      </c>
      <c r="Q50" s="186">
        <v>10378</v>
      </c>
      <c r="R50" s="186">
        <v>17443</v>
      </c>
      <c r="S50" s="186">
        <v>19483</v>
      </c>
      <c r="T50" s="186">
        <v>22927</v>
      </c>
      <c r="U50" s="186">
        <v>18431</v>
      </c>
      <c r="V50" s="186">
        <v>19030</v>
      </c>
      <c r="W50" s="186">
        <v>24236</v>
      </c>
      <c r="X50" s="186">
        <v>17677</v>
      </c>
      <c r="Y50" s="186">
        <v>16394</v>
      </c>
      <c r="Z50" s="186">
        <v>15510</v>
      </c>
      <c r="AA50" s="186">
        <v>16369</v>
      </c>
      <c r="AB50" s="186">
        <v>29085</v>
      </c>
      <c r="AC50" s="186">
        <v>14371</v>
      </c>
      <c r="AD50" s="186">
        <v>15815</v>
      </c>
      <c r="AE50" s="186">
        <v>14712</v>
      </c>
      <c r="AF50" s="186">
        <v>32651</v>
      </c>
      <c r="AG50" s="186">
        <v>12276</v>
      </c>
      <c r="AH50" s="186">
        <v>13621</v>
      </c>
      <c r="AI50" s="186">
        <v>13455</v>
      </c>
      <c r="AJ50" s="182">
        <v>15647</v>
      </c>
      <c r="AK50" s="182">
        <v>13595</v>
      </c>
      <c r="AL50" s="182">
        <v>12935</v>
      </c>
      <c r="AM50" s="182">
        <v>14219</v>
      </c>
      <c r="AN50" s="182">
        <v>15310</v>
      </c>
      <c r="AO50" s="182">
        <v>14717</v>
      </c>
      <c r="AP50" s="182">
        <v>14026</v>
      </c>
      <c r="AQ50" s="182">
        <v>13126</v>
      </c>
      <c r="AR50" s="183">
        <v>14147</v>
      </c>
      <c r="AS50" s="183">
        <v>16499</v>
      </c>
      <c r="AT50" s="184">
        <v>17728</v>
      </c>
      <c r="AU50" s="184">
        <v>18011</v>
      </c>
      <c r="AV50" s="184">
        <v>16075</v>
      </c>
      <c r="AW50" s="185">
        <v>17610</v>
      </c>
      <c r="AX50" s="185">
        <v>17307</v>
      </c>
      <c r="AY50" s="185">
        <v>16441</v>
      </c>
      <c r="AZ50" s="185">
        <v>14442</v>
      </c>
      <c r="BA50" s="185">
        <v>14002</v>
      </c>
      <c r="BB50" s="185">
        <v>13609</v>
      </c>
      <c r="BC50" s="185">
        <v>12994</v>
      </c>
      <c r="BD50" s="185">
        <v>13187</v>
      </c>
      <c r="BE50" s="185">
        <v>12280</v>
      </c>
      <c r="BF50" s="185">
        <v>12942</v>
      </c>
      <c r="BG50" s="260">
        <v>13442</v>
      </c>
    </row>
    <row r="51" spans="1:59" ht="11.25" customHeight="1">
      <c r="A51" s="254" t="s">
        <v>241</v>
      </c>
      <c r="B51" s="186">
        <v>0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186">
        <v>0</v>
      </c>
      <c r="P51" s="186">
        <v>0</v>
      </c>
      <c r="Q51" s="186">
        <v>3418</v>
      </c>
      <c r="R51" s="186">
        <v>3708</v>
      </c>
      <c r="S51" s="186">
        <v>4270</v>
      </c>
      <c r="T51" s="186">
        <v>5829</v>
      </c>
      <c r="U51" s="186">
        <v>5361</v>
      </c>
      <c r="V51" s="186">
        <v>4434</v>
      </c>
      <c r="W51" s="186">
        <v>9813</v>
      </c>
      <c r="X51" s="186">
        <v>6441</v>
      </c>
      <c r="Y51" s="186">
        <v>8818</v>
      </c>
      <c r="Z51" s="186">
        <v>6550</v>
      </c>
      <c r="AA51" s="186">
        <v>6128</v>
      </c>
      <c r="AB51" s="186">
        <v>14893</v>
      </c>
      <c r="AC51" s="186">
        <v>8082</v>
      </c>
      <c r="AD51" s="186">
        <v>9403</v>
      </c>
      <c r="AE51" s="186">
        <v>9226</v>
      </c>
      <c r="AF51" s="186">
        <v>16330</v>
      </c>
      <c r="AG51" s="186">
        <v>10327</v>
      </c>
      <c r="AH51" s="186">
        <v>10056</v>
      </c>
      <c r="AI51" s="186">
        <v>11829</v>
      </c>
      <c r="AJ51" s="182">
        <v>13481</v>
      </c>
      <c r="AK51" s="182">
        <v>13047</v>
      </c>
      <c r="AL51" s="182">
        <v>14207</v>
      </c>
      <c r="AM51" s="182">
        <v>15292</v>
      </c>
      <c r="AN51" s="182">
        <v>15827</v>
      </c>
      <c r="AO51" s="182">
        <v>30767</v>
      </c>
      <c r="AP51" s="182">
        <v>16967</v>
      </c>
      <c r="AQ51" s="182">
        <v>16401</v>
      </c>
      <c r="AR51" s="183">
        <v>16594</v>
      </c>
      <c r="AS51" s="183">
        <v>19625</v>
      </c>
      <c r="AT51" s="184">
        <v>20145</v>
      </c>
      <c r="AU51" s="184">
        <v>25022</v>
      </c>
      <c r="AV51" s="184">
        <v>23444</v>
      </c>
      <c r="AW51" s="185">
        <v>23956</v>
      </c>
      <c r="AX51" s="185">
        <v>20767</v>
      </c>
      <c r="AY51" s="185">
        <v>18843</v>
      </c>
      <c r="AZ51" s="185">
        <v>23578</v>
      </c>
      <c r="BA51" s="185">
        <v>14867</v>
      </c>
      <c r="BB51" s="185">
        <v>13640</v>
      </c>
      <c r="BC51" s="185">
        <v>14841</v>
      </c>
      <c r="BD51" s="185">
        <v>14173</v>
      </c>
      <c r="BE51" s="185">
        <v>15804</v>
      </c>
      <c r="BF51" s="185">
        <v>17741</v>
      </c>
      <c r="BG51" s="260">
        <v>18838</v>
      </c>
    </row>
    <row r="52" spans="1:59" ht="11.25" customHeight="1">
      <c r="A52" s="253" t="s">
        <v>244</v>
      </c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3"/>
      <c r="AS52" s="183"/>
      <c r="AT52" s="184"/>
      <c r="AU52" s="184"/>
      <c r="AV52" s="184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260"/>
    </row>
    <row r="53" spans="1:59" ht="11.25" customHeight="1">
      <c r="A53" s="254" t="s">
        <v>240</v>
      </c>
      <c r="B53" s="186">
        <v>0</v>
      </c>
      <c r="C53" s="186">
        <v>0</v>
      </c>
      <c r="D53" s="186">
        <v>0</v>
      </c>
      <c r="E53" s="186">
        <v>0</v>
      </c>
      <c r="F53" s="186">
        <v>0</v>
      </c>
      <c r="G53" s="186">
        <v>0</v>
      </c>
      <c r="H53" s="186">
        <v>0</v>
      </c>
      <c r="I53" s="186">
        <v>0</v>
      </c>
      <c r="J53" s="186">
        <v>0</v>
      </c>
      <c r="K53" s="186">
        <v>0</v>
      </c>
      <c r="L53" s="186">
        <v>0</v>
      </c>
      <c r="M53" s="186">
        <v>0</v>
      </c>
      <c r="N53" s="186">
        <v>0</v>
      </c>
      <c r="O53" s="186">
        <v>0</v>
      </c>
      <c r="P53" s="186">
        <v>0</v>
      </c>
      <c r="Q53" s="186">
        <v>0</v>
      </c>
      <c r="R53" s="186">
        <v>0</v>
      </c>
      <c r="S53" s="186">
        <v>0</v>
      </c>
      <c r="T53" s="186">
        <v>0</v>
      </c>
      <c r="U53" s="186">
        <v>0</v>
      </c>
      <c r="V53" s="186">
        <v>0</v>
      </c>
      <c r="W53" s="186">
        <v>0</v>
      </c>
      <c r="X53" s="186">
        <v>0</v>
      </c>
      <c r="Y53" s="186">
        <v>3594</v>
      </c>
      <c r="Z53" s="186">
        <v>4686</v>
      </c>
      <c r="AA53" s="186">
        <v>2843</v>
      </c>
      <c r="AB53" s="186">
        <v>2252</v>
      </c>
      <c r="AC53" s="186">
        <v>1988</v>
      </c>
      <c r="AD53" s="186">
        <v>2962</v>
      </c>
      <c r="AE53" s="186">
        <v>2727</v>
      </c>
      <c r="AF53" s="186">
        <v>11216</v>
      </c>
      <c r="AG53" s="186">
        <v>2598</v>
      </c>
      <c r="AH53" s="186">
        <v>1877</v>
      </c>
      <c r="AI53" s="186">
        <v>8430</v>
      </c>
      <c r="AJ53" s="182">
        <v>10762</v>
      </c>
      <c r="AK53" s="182">
        <v>6055</v>
      </c>
      <c r="AL53" s="182">
        <v>3442</v>
      </c>
      <c r="AM53" s="182">
        <v>6519</v>
      </c>
      <c r="AN53" s="182">
        <v>1369</v>
      </c>
      <c r="AO53" s="182">
        <v>1301</v>
      </c>
      <c r="AP53" s="182">
        <v>960</v>
      </c>
      <c r="AQ53" s="182">
        <v>1267</v>
      </c>
      <c r="AR53" s="183">
        <v>970</v>
      </c>
      <c r="AS53" s="183">
        <v>947</v>
      </c>
      <c r="AT53" s="184">
        <v>1253</v>
      </c>
      <c r="AU53" s="184">
        <v>1508</v>
      </c>
      <c r="AV53" s="184">
        <v>1273</v>
      </c>
      <c r="AW53" s="185">
        <v>964</v>
      </c>
      <c r="AX53" s="185">
        <v>269</v>
      </c>
      <c r="AY53" s="185">
        <v>332</v>
      </c>
      <c r="AZ53" s="185">
        <v>215</v>
      </c>
      <c r="BA53" s="185">
        <v>250</v>
      </c>
      <c r="BB53" s="185">
        <v>157</v>
      </c>
      <c r="BC53" s="185">
        <v>226</v>
      </c>
      <c r="BD53" s="185">
        <v>92</v>
      </c>
      <c r="BE53" s="185">
        <v>181</v>
      </c>
      <c r="BF53" s="185">
        <v>276</v>
      </c>
      <c r="BG53" s="260">
        <v>152</v>
      </c>
    </row>
    <row r="54" spans="1:59" ht="11.25" customHeight="1">
      <c r="A54" s="254" t="s">
        <v>241</v>
      </c>
      <c r="B54" s="186">
        <v>0</v>
      </c>
      <c r="C54" s="186">
        <v>0</v>
      </c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186">
        <v>0</v>
      </c>
      <c r="J54" s="186">
        <v>0</v>
      </c>
      <c r="K54" s="186">
        <v>0</v>
      </c>
      <c r="L54" s="186">
        <v>0</v>
      </c>
      <c r="M54" s="186">
        <v>0</v>
      </c>
      <c r="N54" s="186">
        <v>0</v>
      </c>
      <c r="O54" s="186">
        <v>0</v>
      </c>
      <c r="P54" s="186">
        <v>0</v>
      </c>
      <c r="Q54" s="186">
        <v>0</v>
      </c>
      <c r="R54" s="186">
        <v>0</v>
      </c>
      <c r="S54" s="186">
        <v>0</v>
      </c>
      <c r="T54" s="186">
        <v>0</v>
      </c>
      <c r="U54" s="186">
        <v>0</v>
      </c>
      <c r="V54" s="186">
        <v>0</v>
      </c>
      <c r="W54" s="186">
        <v>0</v>
      </c>
      <c r="X54" s="186">
        <v>0</v>
      </c>
      <c r="Y54" s="186">
        <v>196</v>
      </c>
      <c r="Z54" s="186">
        <v>286</v>
      </c>
      <c r="AA54" s="186">
        <v>164</v>
      </c>
      <c r="AB54" s="186">
        <v>184</v>
      </c>
      <c r="AC54" s="186">
        <v>115</v>
      </c>
      <c r="AD54" s="186">
        <v>251</v>
      </c>
      <c r="AE54" s="182">
        <v>125</v>
      </c>
      <c r="AF54" s="182">
        <v>272</v>
      </c>
      <c r="AG54" s="182">
        <v>368</v>
      </c>
      <c r="AH54" s="182">
        <v>267</v>
      </c>
      <c r="AI54" s="182">
        <v>132</v>
      </c>
      <c r="AJ54" s="182">
        <v>234</v>
      </c>
      <c r="AK54" s="182">
        <v>256</v>
      </c>
      <c r="AL54" s="182">
        <v>236</v>
      </c>
      <c r="AM54" s="182">
        <v>178</v>
      </c>
      <c r="AN54" s="182">
        <v>333</v>
      </c>
      <c r="AO54" s="182">
        <v>147</v>
      </c>
      <c r="AP54" s="182">
        <v>493</v>
      </c>
      <c r="AQ54" s="182">
        <v>562</v>
      </c>
      <c r="AR54" s="183">
        <v>404</v>
      </c>
      <c r="AS54" s="183">
        <v>217</v>
      </c>
      <c r="AT54" s="184">
        <v>201</v>
      </c>
      <c r="AU54" s="184">
        <v>368</v>
      </c>
      <c r="AV54" s="184">
        <v>301</v>
      </c>
      <c r="AW54" s="185">
        <v>410</v>
      </c>
      <c r="AX54" s="185">
        <v>295</v>
      </c>
      <c r="AY54" s="185">
        <v>161</v>
      </c>
      <c r="AZ54" s="185">
        <v>268</v>
      </c>
      <c r="BA54" s="185">
        <v>302</v>
      </c>
      <c r="BB54" s="185">
        <v>212</v>
      </c>
      <c r="BC54" s="185">
        <v>222</v>
      </c>
      <c r="BD54" s="185">
        <v>281</v>
      </c>
      <c r="BE54" s="185">
        <v>326</v>
      </c>
      <c r="BF54" s="185">
        <v>177</v>
      </c>
      <c r="BG54" s="260">
        <v>149</v>
      </c>
    </row>
    <row r="55" spans="1:59" ht="11.25" customHeight="1">
      <c r="A55" s="255" t="s">
        <v>439</v>
      </c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3"/>
      <c r="AS55" s="183"/>
      <c r="AT55" s="184"/>
      <c r="AU55" s="184"/>
      <c r="AV55" s="184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260"/>
    </row>
    <row r="56" spans="1:59" ht="11.25" customHeight="1">
      <c r="A56" s="254" t="s">
        <v>240</v>
      </c>
      <c r="B56" s="186">
        <v>322</v>
      </c>
      <c r="C56" s="186">
        <v>492</v>
      </c>
      <c r="D56" s="186">
        <v>719</v>
      </c>
      <c r="E56" s="186">
        <v>961</v>
      </c>
      <c r="F56" s="186">
        <v>1433</v>
      </c>
      <c r="G56" s="186">
        <v>1689</v>
      </c>
      <c r="H56" s="186">
        <v>1995</v>
      </c>
      <c r="I56" s="186">
        <v>3338</v>
      </c>
      <c r="J56" s="186">
        <v>4086</v>
      </c>
      <c r="K56" s="186">
        <f>K47+K50+K53</f>
        <v>5956</v>
      </c>
      <c r="L56" s="186">
        <v>12010</v>
      </c>
      <c r="M56" s="186">
        <v>8369</v>
      </c>
      <c r="N56" s="186">
        <v>7274</v>
      </c>
      <c r="O56" s="186">
        <v>2799</v>
      </c>
      <c r="P56" s="186">
        <v>4478</v>
      </c>
      <c r="Q56" s="185">
        <f>Q50+Q53</f>
        <v>10378</v>
      </c>
      <c r="R56" s="185">
        <f>R50+R53</f>
        <v>17443</v>
      </c>
      <c r="S56" s="185">
        <f>S50+S53</f>
        <v>19483</v>
      </c>
      <c r="T56" s="185">
        <f>T50+T53</f>
        <v>22927</v>
      </c>
      <c r="U56" s="186">
        <f>U47+U50+U53</f>
        <v>18431</v>
      </c>
      <c r="V56" s="185">
        <f t="shared" ref="V56:AD56" si="9">V50+V53</f>
        <v>19030</v>
      </c>
      <c r="W56" s="185">
        <f t="shared" si="9"/>
        <v>24236</v>
      </c>
      <c r="X56" s="185">
        <f t="shared" si="9"/>
        <v>17677</v>
      </c>
      <c r="Y56" s="185">
        <f t="shared" si="9"/>
        <v>19988</v>
      </c>
      <c r="Z56" s="185">
        <f t="shared" si="9"/>
        <v>20196</v>
      </c>
      <c r="AA56" s="185">
        <f t="shared" si="9"/>
        <v>19212</v>
      </c>
      <c r="AB56" s="185">
        <f t="shared" si="9"/>
        <v>31337</v>
      </c>
      <c r="AC56" s="185">
        <f t="shared" si="9"/>
        <v>16359</v>
      </c>
      <c r="AD56" s="185">
        <f t="shared" si="9"/>
        <v>18777</v>
      </c>
      <c r="AE56" s="186">
        <f>AE47+AE50+AE53</f>
        <v>17439</v>
      </c>
      <c r="AF56" s="185">
        <f>AF50+AF53</f>
        <v>43867</v>
      </c>
      <c r="AG56" s="185">
        <f>AG50+AG53</f>
        <v>14874</v>
      </c>
      <c r="AH56" s="185">
        <f>AH50+AH53</f>
        <v>15498</v>
      </c>
      <c r="AI56" s="185">
        <f>AI50+AI53</f>
        <v>21885</v>
      </c>
      <c r="AJ56" s="182">
        <v>26409</v>
      </c>
      <c r="AK56" s="185">
        <f>AK50+AK53</f>
        <v>19650</v>
      </c>
      <c r="AL56" s="185">
        <f>AL50+AL53</f>
        <v>16377</v>
      </c>
      <c r="AM56" s="185">
        <f>AM50+AM53</f>
        <v>20738</v>
      </c>
      <c r="AN56" s="185">
        <f>AN50+AN53</f>
        <v>16679</v>
      </c>
      <c r="AO56" s="182">
        <v>16018</v>
      </c>
      <c r="AP56" s="182">
        <v>14986</v>
      </c>
      <c r="AQ56" s="186">
        <f>AQ47+AQ50+AQ53</f>
        <v>14393</v>
      </c>
      <c r="AR56" s="183">
        <v>15117</v>
      </c>
      <c r="AS56" s="183">
        <v>17446</v>
      </c>
      <c r="AT56" s="184">
        <v>18981</v>
      </c>
      <c r="AU56" s="184">
        <v>19519</v>
      </c>
      <c r="AV56" s="184">
        <f t="shared" ref="AV56:AY57" si="10">AV50+AV53</f>
        <v>17348</v>
      </c>
      <c r="AW56" s="185">
        <f t="shared" si="10"/>
        <v>18574</v>
      </c>
      <c r="AX56" s="185">
        <f t="shared" si="10"/>
        <v>17576</v>
      </c>
      <c r="AY56" s="185">
        <f t="shared" si="10"/>
        <v>16773</v>
      </c>
      <c r="AZ56" s="185">
        <f t="shared" ref="AZ56:BE56" si="11">AZ50+AZ53</f>
        <v>14657</v>
      </c>
      <c r="BA56" s="185">
        <f t="shared" si="11"/>
        <v>14252</v>
      </c>
      <c r="BB56" s="185">
        <f t="shared" si="11"/>
        <v>13766</v>
      </c>
      <c r="BC56" s="185">
        <f t="shared" si="11"/>
        <v>13220</v>
      </c>
      <c r="BD56" s="185">
        <f t="shared" si="11"/>
        <v>13279</v>
      </c>
      <c r="BE56" s="185">
        <f t="shared" si="11"/>
        <v>12461</v>
      </c>
      <c r="BF56" s="185">
        <f>BF50+BF53</f>
        <v>13218</v>
      </c>
      <c r="BG56" s="260">
        <f>BG50+BG53</f>
        <v>13594</v>
      </c>
    </row>
    <row r="57" spans="1:59" ht="11.25" customHeight="1">
      <c r="A57" s="254" t="s">
        <v>241</v>
      </c>
      <c r="B57" s="186">
        <v>869</v>
      </c>
      <c r="C57" s="186">
        <v>877</v>
      </c>
      <c r="D57" s="186">
        <v>957</v>
      </c>
      <c r="E57" s="186">
        <v>1106</v>
      </c>
      <c r="F57" s="186">
        <v>1344</v>
      </c>
      <c r="G57" s="186">
        <v>1205</v>
      </c>
      <c r="H57" s="186">
        <v>1269</v>
      </c>
      <c r="I57" s="186">
        <v>1157</v>
      </c>
      <c r="J57" s="186">
        <v>1630</v>
      </c>
      <c r="K57" s="186">
        <f>K48+K51+K54</f>
        <v>1718</v>
      </c>
      <c r="L57" s="186">
        <v>4012</v>
      </c>
      <c r="M57" s="186">
        <v>2527</v>
      </c>
      <c r="N57" s="186">
        <v>2684</v>
      </c>
      <c r="O57" s="186">
        <v>1316</v>
      </c>
      <c r="P57" s="186">
        <v>870</v>
      </c>
      <c r="Q57" s="185">
        <f>+Q51+Q54</f>
        <v>3418</v>
      </c>
      <c r="R57" s="185">
        <f>+R51+R54</f>
        <v>3708</v>
      </c>
      <c r="S57" s="185">
        <f>+S51+S54</f>
        <v>4270</v>
      </c>
      <c r="T57" s="185">
        <f>+T51+T54</f>
        <v>5829</v>
      </c>
      <c r="U57" s="186">
        <f>U48+U51+U54</f>
        <v>5361</v>
      </c>
      <c r="V57" s="185">
        <f t="shared" ref="V57:AD57" si="12">+V51+V54</f>
        <v>4434</v>
      </c>
      <c r="W57" s="185">
        <f t="shared" si="12"/>
        <v>9813</v>
      </c>
      <c r="X57" s="185">
        <f t="shared" si="12"/>
        <v>6441</v>
      </c>
      <c r="Y57" s="185">
        <f t="shared" si="12"/>
        <v>9014</v>
      </c>
      <c r="Z57" s="185">
        <f t="shared" si="12"/>
        <v>6836</v>
      </c>
      <c r="AA57" s="185">
        <f t="shared" si="12"/>
        <v>6292</v>
      </c>
      <c r="AB57" s="185">
        <f t="shared" si="12"/>
        <v>15077</v>
      </c>
      <c r="AC57" s="185">
        <f t="shared" si="12"/>
        <v>8197</v>
      </c>
      <c r="AD57" s="185">
        <f t="shared" si="12"/>
        <v>9654</v>
      </c>
      <c r="AE57" s="186">
        <f>AE48+AE51+AE54</f>
        <v>9351</v>
      </c>
      <c r="AF57" s="185">
        <f>+AF51+AF54</f>
        <v>16602</v>
      </c>
      <c r="AG57" s="185">
        <f>+AG51+AG54</f>
        <v>10695</v>
      </c>
      <c r="AH57" s="185">
        <f>+AH51+AH54</f>
        <v>10323</v>
      </c>
      <c r="AI57" s="185">
        <f>+AI51+AI54</f>
        <v>11961</v>
      </c>
      <c r="AJ57" s="182">
        <v>13715</v>
      </c>
      <c r="AK57" s="185">
        <f>+AK51+AK54</f>
        <v>13303</v>
      </c>
      <c r="AL57" s="185">
        <f>+AL51+AL54</f>
        <v>14443</v>
      </c>
      <c r="AM57" s="185">
        <f>+AM51+AM54</f>
        <v>15470</v>
      </c>
      <c r="AN57" s="185">
        <f>+AN51+AN54</f>
        <v>16160</v>
      </c>
      <c r="AO57" s="182">
        <v>30914</v>
      </c>
      <c r="AP57" s="182">
        <v>17460</v>
      </c>
      <c r="AQ57" s="186">
        <f>AQ48+AQ51+AQ54</f>
        <v>16963</v>
      </c>
      <c r="AR57" s="183">
        <v>16998</v>
      </c>
      <c r="AS57" s="183">
        <v>19842</v>
      </c>
      <c r="AT57" s="184">
        <v>20346</v>
      </c>
      <c r="AU57" s="184">
        <v>25390</v>
      </c>
      <c r="AV57" s="184">
        <f t="shared" si="10"/>
        <v>23745</v>
      </c>
      <c r="AW57" s="185">
        <f t="shared" si="10"/>
        <v>24366</v>
      </c>
      <c r="AX57" s="185">
        <f t="shared" si="10"/>
        <v>21062</v>
      </c>
      <c r="AY57" s="185">
        <f>AY51+AY54</f>
        <v>19004</v>
      </c>
      <c r="AZ57" s="185">
        <f>AZ51+AZ54</f>
        <v>23846</v>
      </c>
      <c r="BA57" s="185">
        <f t="shared" ref="BA57:BE57" si="13">+BA51+BA54</f>
        <v>15169</v>
      </c>
      <c r="BB57" s="185">
        <f t="shared" si="13"/>
        <v>13852</v>
      </c>
      <c r="BC57" s="453">
        <f t="shared" si="13"/>
        <v>15063</v>
      </c>
      <c r="BD57" s="453">
        <f t="shared" si="13"/>
        <v>14454</v>
      </c>
      <c r="BE57" s="453">
        <f t="shared" si="13"/>
        <v>16130</v>
      </c>
      <c r="BF57" s="453">
        <f t="shared" ref="BF57" si="14">+BF51+BF54</f>
        <v>17918</v>
      </c>
      <c r="BG57" s="426">
        <f>+BG51+BG54</f>
        <v>18987</v>
      </c>
    </row>
    <row r="58" spans="1:59" ht="15" customHeight="1">
      <c r="A58" s="252" t="s">
        <v>203</v>
      </c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8"/>
      <c r="AS58" s="188"/>
      <c r="AT58" s="189"/>
      <c r="AU58" s="189"/>
      <c r="AV58" s="189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261"/>
    </row>
    <row r="59" spans="1:59" ht="11.25" customHeight="1">
      <c r="A59" s="255" t="s">
        <v>240</v>
      </c>
      <c r="B59" s="191">
        <f>B42+B56</f>
        <v>1548959</v>
      </c>
      <c r="C59" s="192">
        <f>C42+C56</f>
        <v>1328104</v>
      </c>
      <c r="D59" s="192">
        <f t="shared" ref="D59:AT60" si="15">D42+D56</f>
        <v>1368755</v>
      </c>
      <c r="E59" s="192">
        <f t="shared" si="15"/>
        <v>1233897</v>
      </c>
      <c r="F59" s="192">
        <f t="shared" si="15"/>
        <v>1403048</v>
      </c>
      <c r="G59" s="192">
        <f t="shared" si="15"/>
        <v>1419638</v>
      </c>
      <c r="H59" s="192">
        <f t="shared" si="15"/>
        <v>1427085</v>
      </c>
      <c r="I59" s="192">
        <f t="shared" si="15"/>
        <v>1535310</v>
      </c>
      <c r="J59" s="192">
        <f t="shared" si="15"/>
        <v>1500265</v>
      </c>
      <c r="K59" s="192">
        <f t="shared" si="15"/>
        <v>1532549</v>
      </c>
      <c r="L59" s="192">
        <f t="shared" si="15"/>
        <v>1349713</v>
      </c>
      <c r="M59" s="192">
        <f t="shared" si="15"/>
        <v>1243324</v>
      </c>
      <c r="N59" s="192">
        <f t="shared" si="15"/>
        <v>1156190</v>
      </c>
      <c r="O59" s="192">
        <f t="shared" si="15"/>
        <v>999743</v>
      </c>
      <c r="P59" s="192">
        <f t="shared" si="15"/>
        <v>1313579</v>
      </c>
      <c r="Q59" s="192">
        <f t="shared" si="15"/>
        <v>1787734</v>
      </c>
      <c r="R59" s="192">
        <f t="shared" si="15"/>
        <v>1786548</v>
      </c>
      <c r="S59" s="192">
        <f t="shared" si="15"/>
        <v>1362041</v>
      </c>
      <c r="T59" s="192">
        <f t="shared" si="15"/>
        <v>1485492</v>
      </c>
      <c r="U59" s="191">
        <f t="shared" si="15"/>
        <v>1610810</v>
      </c>
      <c r="V59" s="192">
        <f t="shared" si="15"/>
        <v>1562656</v>
      </c>
      <c r="W59" s="192">
        <f t="shared" si="15"/>
        <v>1732016</v>
      </c>
      <c r="X59" s="192">
        <f t="shared" si="15"/>
        <v>1559624</v>
      </c>
      <c r="Y59" s="192">
        <f t="shared" si="15"/>
        <v>1837050</v>
      </c>
      <c r="Z59" s="192">
        <f t="shared" si="15"/>
        <v>1329815</v>
      </c>
      <c r="AA59" s="192">
        <f t="shared" si="15"/>
        <v>1935868</v>
      </c>
      <c r="AB59" s="192">
        <f t="shared" si="15"/>
        <v>3301458</v>
      </c>
      <c r="AC59" s="192">
        <f t="shared" si="15"/>
        <v>2174751</v>
      </c>
      <c r="AD59" s="192">
        <f t="shared" si="15"/>
        <v>2630717</v>
      </c>
      <c r="AE59" s="191">
        <f t="shared" si="15"/>
        <v>2774180</v>
      </c>
      <c r="AF59" s="192">
        <f t="shared" si="15"/>
        <v>1989093</v>
      </c>
      <c r="AG59" s="192">
        <f t="shared" si="15"/>
        <v>2081122</v>
      </c>
      <c r="AH59" s="192">
        <f t="shared" si="15"/>
        <v>2559658</v>
      </c>
      <c r="AI59" s="192">
        <f t="shared" si="15"/>
        <v>2205265</v>
      </c>
      <c r="AJ59" s="191">
        <f t="shared" si="15"/>
        <v>2255126</v>
      </c>
      <c r="AK59" s="192">
        <f t="shared" si="15"/>
        <v>2441953</v>
      </c>
      <c r="AL59" s="192">
        <f t="shared" si="15"/>
        <v>2264567</v>
      </c>
      <c r="AM59" s="192">
        <f t="shared" si="15"/>
        <v>1439210</v>
      </c>
      <c r="AN59" s="192">
        <f t="shared" si="15"/>
        <v>1467142</v>
      </c>
      <c r="AO59" s="191">
        <f t="shared" si="15"/>
        <v>1647096</v>
      </c>
      <c r="AP59" s="191">
        <f t="shared" si="15"/>
        <v>1421032</v>
      </c>
      <c r="AQ59" s="191">
        <f t="shared" si="15"/>
        <v>1291121</v>
      </c>
      <c r="AR59" s="191">
        <f t="shared" si="15"/>
        <v>1580523</v>
      </c>
      <c r="AS59" s="191">
        <f t="shared" si="15"/>
        <v>1419868</v>
      </c>
      <c r="AT59" s="191">
        <f t="shared" si="15"/>
        <v>1920872</v>
      </c>
      <c r="AU59" s="191">
        <v>2079854</v>
      </c>
      <c r="AV59" s="191">
        <f t="shared" ref="AV59:BD60" si="16">AV42+AV56</f>
        <v>1509234</v>
      </c>
      <c r="AW59" s="192">
        <f t="shared" si="16"/>
        <v>1618898</v>
      </c>
      <c r="AX59" s="192">
        <f t="shared" si="16"/>
        <v>1471643</v>
      </c>
      <c r="AY59" s="192">
        <f>AY42+AY56</f>
        <v>1391437</v>
      </c>
      <c r="AZ59" s="192">
        <f t="shared" si="16"/>
        <v>1707976</v>
      </c>
      <c r="BA59" s="192">
        <f t="shared" si="16"/>
        <v>1734475</v>
      </c>
      <c r="BB59" s="192">
        <f t="shared" si="16"/>
        <v>2573744</v>
      </c>
      <c r="BC59" s="192">
        <f t="shared" si="16"/>
        <v>3161947</v>
      </c>
      <c r="BD59" s="192">
        <f t="shared" si="16"/>
        <v>5845740</v>
      </c>
      <c r="BE59" s="192">
        <f t="shared" ref="BE59:BF60" si="17">BE42+BE56</f>
        <v>4870413</v>
      </c>
      <c r="BF59" s="192">
        <f t="shared" si="17"/>
        <v>4969003</v>
      </c>
      <c r="BG59" s="287">
        <f>BG42+BG56</f>
        <v>4295399</v>
      </c>
    </row>
    <row r="60" spans="1:59" ht="11.25" customHeight="1">
      <c r="A60" s="256" t="s">
        <v>241</v>
      </c>
      <c r="B60" s="257">
        <f>B43+B57</f>
        <v>720095</v>
      </c>
      <c r="C60" s="258">
        <f>C43+C57</f>
        <v>878177</v>
      </c>
      <c r="D60" s="258">
        <f t="shared" si="15"/>
        <v>922469</v>
      </c>
      <c r="E60" s="258">
        <f t="shared" si="15"/>
        <v>847150</v>
      </c>
      <c r="F60" s="258">
        <f t="shared" si="15"/>
        <v>985862</v>
      </c>
      <c r="G60" s="258">
        <f t="shared" si="15"/>
        <v>976100</v>
      </c>
      <c r="H60" s="258">
        <f t="shared" si="15"/>
        <v>992353</v>
      </c>
      <c r="I60" s="258">
        <f t="shared" si="15"/>
        <v>1017327</v>
      </c>
      <c r="J60" s="258">
        <f t="shared" si="15"/>
        <v>1266416</v>
      </c>
      <c r="K60" s="258">
        <f t="shared" si="15"/>
        <v>1419703</v>
      </c>
      <c r="L60" s="258">
        <f t="shared" si="15"/>
        <v>1509348</v>
      </c>
      <c r="M60" s="258">
        <f t="shared" si="15"/>
        <v>1783076</v>
      </c>
      <c r="N60" s="258">
        <f t="shared" si="15"/>
        <v>2123412</v>
      </c>
      <c r="O60" s="258">
        <f t="shared" si="15"/>
        <v>1383285</v>
      </c>
      <c r="P60" s="258">
        <f t="shared" si="15"/>
        <v>1133445</v>
      </c>
      <c r="Q60" s="258">
        <f t="shared" si="15"/>
        <v>1624117</v>
      </c>
      <c r="R60" s="258">
        <f t="shared" si="15"/>
        <v>1749582</v>
      </c>
      <c r="S60" s="258">
        <f t="shared" si="15"/>
        <v>1778241</v>
      </c>
      <c r="T60" s="258">
        <f t="shared" si="15"/>
        <v>2069065</v>
      </c>
      <c r="U60" s="257">
        <f t="shared" si="15"/>
        <v>2196024</v>
      </c>
      <c r="V60" s="258">
        <f t="shared" si="15"/>
        <v>2302711</v>
      </c>
      <c r="W60" s="258">
        <f t="shared" si="15"/>
        <v>2528437</v>
      </c>
      <c r="X60" s="258">
        <f t="shared" si="15"/>
        <v>2657472</v>
      </c>
      <c r="Y60" s="258">
        <f t="shared" si="15"/>
        <v>3177636</v>
      </c>
      <c r="Z60" s="258">
        <f t="shared" si="15"/>
        <v>2771877</v>
      </c>
      <c r="AA60" s="258">
        <f t="shared" si="15"/>
        <v>3160581</v>
      </c>
      <c r="AB60" s="258">
        <f t="shared" si="15"/>
        <v>3676979</v>
      </c>
      <c r="AC60" s="258">
        <f t="shared" si="15"/>
        <v>3997294</v>
      </c>
      <c r="AD60" s="258">
        <f t="shared" si="15"/>
        <v>4162532</v>
      </c>
      <c r="AE60" s="257">
        <f t="shared" si="15"/>
        <v>4422793</v>
      </c>
      <c r="AF60" s="258">
        <f t="shared" si="15"/>
        <v>4379748</v>
      </c>
      <c r="AG60" s="258">
        <f t="shared" si="15"/>
        <v>5793419</v>
      </c>
      <c r="AH60" s="258">
        <f t="shared" si="15"/>
        <v>5092783</v>
      </c>
      <c r="AI60" s="258">
        <f t="shared" si="15"/>
        <v>4923382</v>
      </c>
      <c r="AJ60" s="257">
        <f t="shared" si="15"/>
        <v>5036837</v>
      </c>
      <c r="AK60" s="258">
        <f t="shared" si="15"/>
        <v>5395489</v>
      </c>
      <c r="AL60" s="258">
        <f t="shared" si="15"/>
        <v>4691987</v>
      </c>
      <c r="AM60" s="258">
        <f t="shared" si="15"/>
        <v>5095342</v>
      </c>
      <c r="AN60" s="258">
        <f t="shared" si="15"/>
        <v>4721653</v>
      </c>
      <c r="AO60" s="257">
        <f t="shared" si="15"/>
        <v>5300924</v>
      </c>
      <c r="AP60" s="257">
        <f t="shared" si="15"/>
        <v>5254945</v>
      </c>
      <c r="AQ60" s="257">
        <f t="shared" si="15"/>
        <v>5269652</v>
      </c>
      <c r="AR60" s="257">
        <f t="shared" si="15"/>
        <v>5699922</v>
      </c>
      <c r="AS60" s="257">
        <f t="shared" si="15"/>
        <v>5776386</v>
      </c>
      <c r="AT60" s="257">
        <f t="shared" si="15"/>
        <v>6155323</v>
      </c>
      <c r="AU60" s="257">
        <v>6486028</v>
      </c>
      <c r="AV60" s="257">
        <f>AV43+AV57</f>
        <v>7569861</v>
      </c>
      <c r="AW60" s="258">
        <f>AW43+AW57</f>
        <v>8135016</v>
      </c>
      <c r="AX60" s="258">
        <f>AX43+AX57</f>
        <v>6426264</v>
      </c>
      <c r="AY60" s="258">
        <f>AY43+AY57:BG57</f>
        <v>6492900</v>
      </c>
      <c r="AZ60" s="258">
        <f>AZ43+AZ57</f>
        <v>5866188</v>
      </c>
      <c r="BA60" s="258">
        <f>BA43+BA57</f>
        <v>5387027</v>
      </c>
      <c r="BB60" s="258">
        <f>BB43+BB57</f>
        <v>5064373</v>
      </c>
      <c r="BC60" s="258">
        <f t="shared" si="16"/>
        <v>5277253</v>
      </c>
      <c r="BD60" s="258">
        <f t="shared" si="16"/>
        <v>6752008</v>
      </c>
      <c r="BE60" s="258">
        <f t="shared" si="17"/>
        <v>7260332</v>
      </c>
      <c r="BF60" s="258">
        <f t="shared" si="17"/>
        <v>7825127</v>
      </c>
      <c r="BG60" s="288">
        <f>BG43+BG57</f>
        <v>8069403</v>
      </c>
    </row>
    <row r="61" spans="1:59" ht="14.25" customHeight="1">
      <c r="A61" s="228" t="s">
        <v>546</v>
      </c>
    </row>
    <row r="62" spans="1:59" ht="14.25" customHeight="1">
      <c r="A62" s="228" t="s">
        <v>587</v>
      </c>
    </row>
    <row r="63" spans="1:59">
      <c r="A63" s="194" t="s">
        <v>704</v>
      </c>
    </row>
    <row r="64" spans="1:59">
      <c r="A64" s="278" t="s">
        <v>1372</v>
      </c>
    </row>
  </sheetData>
  <phoneticPr fontId="0" type="noConversion"/>
  <pageMargins left="0.78740157480314965" right="0.78740157480314965" top="0.86614173228346458" bottom="0.70866141732283472" header="0.51181102362204722" footer="0.51181102362204722"/>
  <pageSetup paperSize="9" pageOrder="overThenDown" orientation="landscape" r:id="rId1"/>
  <headerFooter alignWithMargins="0"/>
  <rowBreaks count="1" manualBreakCount="1">
    <brk id="44" max="16383" man="1"/>
  </rowBreaks>
  <colBreaks count="3" manualBreakCount="3">
    <brk id="15" max="64" man="1"/>
    <brk id="28" max="1048575" man="1"/>
    <brk id="40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Z105"/>
  <sheetViews>
    <sheetView showOutlineSymbols="0" defaultGridColor="0" colorId="31" workbookViewId="0"/>
  </sheetViews>
  <sheetFormatPr defaultColWidth="12" defaultRowHeight="12"/>
  <cols>
    <col min="1" max="1" width="16.28515625" style="194" customWidth="1"/>
    <col min="2" max="2" width="9.28515625" style="194" customWidth="1"/>
    <col min="3" max="4" width="11" style="211" customWidth="1"/>
    <col min="5" max="6" width="11" style="212" customWidth="1"/>
    <col min="7" max="8" width="11" style="211" customWidth="1"/>
    <col min="9" max="16384" width="12" style="194"/>
  </cols>
  <sheetData>
    <row r="1" spans="1:8">
      <c r="H1" s="38" t="s">
        <v>98</v>
      </c>
    </row>
    <row r="2" spans="1:8">
      <c r="H2" s="38" t="s">
        <v>38</v>
      </c>
    </row>
    <row r="3" spans="1:8" ht="13.5" customHeight="1"/>
    <row r="4" spans="1:8" s="195" customFormat="1">
      <c r="A4" s="282" t="s">
        <v>648</v>
      </c>
      <c r="C4" s="213"/>
      <c r="D4" s="213"/>
      <c r="E4" s="214"/>
      <c r="F4" s="214"/>
      <c r="G4" s="213"/>
      <c r="H4" s="213"/>
    </row>
    <row r="5" spans="1:8" ht="6" customHeight="1">
      <c r="B5" s="196"/>
      <c r="C5" s="215"/>
      <c r="D5" s="215"/>
      <c r="E5" s="216"/>
      <c r="F5" s="216"/>
      <c r="G5" s="215"/>
      <c r="H5" s="215"/>
    </row>
    <row r="6" spans="1:8" ht="20.100000000000001" customHeight="1">
      <c r="A6" s="1674" t="s">
        <v>281</v>
      </c>
      <c r="B6" s="1674" t="s">
        <v>118</v>
      </c>
      <c r="C6" s="1672" t="s">
        <v>531</v>
      </c>
      <c r="D6" s="1673"/>
      <c r="E6" s="1677" t="s">
        <v>282</v>
      </c>
      <c r="F6" s="1678"/>
      <c r="G6" s="1672" t="s">
        <v>283</v>
      </c>
      <c r="H6" s="1673"/>
    </row>
    <row r="7" spans="1:8" ht="17.45" customHeight="1">
      <c r="A7" s="1675"/>
      <c r="B7" s="1676"/>
      <c r="C7" s="506" t="s">
        <v>284</v>
      </c>
      <c r="D7" s="506" t="s">
        <v>532</v>
      </c>
      <c r="E7" s="507" t="s">
        <v>285</v>
      </c>
      <c r="F7" s="507" t="s">
        <v>286</v>
      </c>
      <c r="G7" s="506" t="s">
        <v>287</v>
      </c>
      <c r="H7" s="506" t="s">
        <v>288</v>
      </c>
    </row>
    <row r="8" spans="1:8" ht="22.5" customHeight="1">
      <c r="A8" s="491" t="s">
        <v>533</v>
      </c>
      <c r="B8" s="504" t="s">
        <v>166</v>
      </c>
      <c r="C8" s="217">
        <v>3309</v>
      </c>
      <c r="D8" s="217">
        <v>3206</v>
      </c>
      <c r="E8" s="263">
        <v>66447</v>
      </c>
      <c r="F8" s="262">
        <v>65757</v>
      </c>
      <c r="G8" s="217">
        <v>322</v>
      </c>
      <c r="H8" s="497">
        <v>869</v>
      </c>
    </row>
    <row r="9" spans="1:8" ht="11.25" customHeight="1">
      <c r="A9" s="491"/>
      <c r="B9" s="504">
        <v>1961</v>
      </c>
      <c r="C9" s="217">
        <v>3213</v>
      </c>
      <c r="D9" s="217">
        <v>3214</v>
      </c>
      <c r="E9" s="263">
        <v>75897</v>
      </c>
      <c r="F9" s="262">
        <v>76466</v>
      </c>
      <c r="G9" s="217">
        <v>431</v>
      </c>
      <c r="H9" s="497">
        <v>886</v>
      </c>
    </row>
    <row r="10" spans="1:8" ht="11.25" customHeight="1">
      <c r="A10" s="491"/>
      <c r="B10" s="504">
        <v>1962</v>
      </c>
      <c r="C10" s="217">
        <v>2882</v>
      </c>
      <c r="D10" s="217">
        <v>2881</v>
      </c>
      <c r="E10" s="263">
        <v>75152</v>
      </c>
      <c r="F10" s="262">
        <v>77314</v>
      </c>
      <c r="G10" s="217">
        <v>507</v>
      </c>
      <c r="H10" s="497">
        <v>906</v>
      </c>
    </row>
    <row r="11" spans="1:8" ht="11.25" customHeight="1">
      <c r="A11" s="491"/>
      <c r="B11" s="504">
        <v>1963</v>
      </c>
      <c r="C11" s="217">
        <v>3036</v>
      </c>
      <c r="D11" s="217">
        <v>3035</v>
      </c>
      <c r="E11" s="263">
        <v>100975</v>
      </c>
      <c r="F11" s="262">
        <v>103255</v>
      </c>
      <c r="G11" s="217">
        <v>722</v>
      </c>
      <c r="H11" s="497">
        <v>992</v>
      </c>
    </row>
    <row r="12" spans="1:8" ht="11.25" customHeight="1">
      <c r="A12" s="491"/>
      <c r="B12" s="504">
        <v>1964</v>
      </c>
      <c r="C12" s="217">
        <v>2688</v>
      </c>
      <c r="D12" s="217">
        <v>2686</v>
      </c>
      <c r="E12" s="263">
        <v>58256</v>
      </c>
      <c r="F12" s="262">
        <v>67495</v>
      </c>
      <c r="G12" s="217">
        <v>965</v>
      </c>
      <c r="H12" s="497">
        <v>1174</v>
      </c>
    </row>
    <row r="13" spans="1:8" ht="11.25" customHeight="1">
      <c r="A13" s="502"/>
      <c r="B13" s="504">
        <v>1965</v>
      </c>
      <c r="C13" s="217">
        <v>2617</v>
      </c>
      <c r="D13" s="217">
        <v>2615</v>
      </c>
      <c r="E13" s="263">
        <v>84904</v>
      </c>
      <c r="F13" s="262">
        <v>84927</v>
      </c>
      <c r="G13" s="217">
        <v>1455</v>
      </c>
      <c r="H13" s="497">
        <v>1261</v>
      </c>
    </row>
    <row r="14" spans="1:8" ht="11.25" customHeight="1">
      <c r="A14" s="502"/>
      <c r="B14" s="504">
        <v>1966</v>
      </c>
      <c r="C14" s="217">
        <v>3294</v>
      </c>
      <c r="D14" s="217">
        <v>3287</v>
      </c>
      <c r="E14" s="263">
        <v>105432</v>
      </c>
      <c r="F14" s="262">
        <v>105061</v>
      </c>
      <c r="G14" s="217">
        <v>1753</v>
      </c>
      <c r="H14" s="497">
        <v>1293</v>
      </c>
    </row>
    <row r="15" spans="1:8" ht="11.25" customHeight="1">
      <c r="A15" s="502"/>
      <c r="B15" s="504">
        <v>1967</v>
      </c>
      <c r="C15" s="217">
        <v>3476</v>
      </c>
      <c r="D15" s="217">
        <v>3474</v>
      </c>
      <c r="E15" s="263">
        <v>116624</v>
      </c>
      <c r="F15" s="262">
        <v>120266</v>
      </c>
      <c r="G15" s="217">
        <v>2057</v>
      </c>
      <c r="H15" s="497">
        <v>1338</v>
      </c>
    </row>
    <row r="16" spans="1:8" ht="11.25" customHeight="1">
      <c r="A16" s="502"/>
      <c r="B16" s="504">
        <v>1968</v>
      </c>
      <c r="C16" s="217">
        <v>4133</v>
      </c>
      <c r="D16" s="217">
        <v>4131</v>
      </c>
      <c r="E16" s="263">
        <v>133925</v>
      </c>
      <c r="F16" s="262">
        <v>133229</v>
      </c>
      <c r="G16" s="217">
        <v>3277</v>
      </c>
      <c r="H16" s="497">
        <v>1150</v>
      </c>
    </row>
    <row r="17" spans="1:8" ht="11.25" customHeight="1">
      <c r="A17" s="502"/>
      <c r="B17" s="504">
        <v>1969</v>
      </c>
      <c r="C17" s="217">
        <v>4485</v>
      </c>
      <c r="D17" s="217">
        <v>4480</v>
      </c>
      <c r="E17" s="263">
        <v>165544</v>
      </c>
      <c r="F17" s="262">
        <v>167309</v>
      </c>
      <c r="G17" s="217">
        <v>3930</v>
      </c>
      <c r="H17" s="497">
        <v>1402</v>
      </c>
    </row>
    <row r="18" spans="1:8" ht="11.25" customHeight="1">
      <c r="A18" s="502"/>
      <c r="B18" s="504">
        <v>1970</v>
      </c>
      <c r="C18" s="217">
        <v>5126</v>
      </c>
      <c r="D18" s="217">
        <v>5128</v>
      </c>
      <c r="E18" s="263">
        <v>174681</v>
      </c>
      <c r="F18" s="262">
        <v>174633</v>
      </c>
      <c r="G18" s="217">
        <v>6119</v>
      </c>
      <c r="H18" s="497">
        <v>1644</v>
      </c>
    </row>
    <row r="19" spans="1:8" ht="11.25" customHeight="1">
      <c r="A19" s="502"/>
      <c r="B19" s="504">
        <v>1971</v>
      </c>
      <c r="C19" s="217">
        <v>5596</v>
      </c>
      <c r="D19" s="217">
        <v>5591</v>
      </c>
      <c r="E19" s="263">
        <v>237724</v>
      </c>
      <c r="F19" s="262">
        <v>238691</v>
      </c>
      <c r="G19" s="217">
        <v>6864</v>
      </c>
      <c r="H19" s="497">
        <v>2053</v>
      </c>
    </row>
    <row r="20" spans="1:8" ht="11.25" customHeight="1">
      <c r="A20" s="502"/>
      <c r="B20" s="504">
        <v>1972</v>
      </c>
      <c r="C20" s="217">
        <v>6789</v>
      </c>
      <c r="D20" s="217">
        <v>6785</v>
      </c>
      <c r="E20" s="263">
        <v>309697</v>
      </c>
      <c r="F20" s="262">
        <v>310002</v>
      </c>
      <c r="G20" s="217">
        <v>8369</v>
      </c>
      <c r="H20" s="497">
        <v>2527</v>
      </c>
    </row>
    <row r="21" spans="1:8" ht="11.85" customHeight="1">
      <c r="A21" s="502"/>
      <c r="B21" s="504" t="s">
        <v>217</v>
      </c>
      <c r="C21" s="217">
        <v>7365</v>
      </c>
      <c r="D21" s="217">
        <v>7352</v>
      </c>
      <c r="E21" s="263">
        <v>351434</v>
      </c>
      <c r="F21" s="262">
        <v>352165</v>
      </c>
      <c r="G21" s="217">
        <v>7274</v>
      </c>
      <c r="H21" s="497">
        <v>2684</v>
      </c>
    </row>
    <row r="22" spans="1:8" ht="11.85" customHeight="1">
      <c r="A22" s="502"/>
      <c r="B22" s="504" t="s">
        <v>218</v>
      </c>
      <c r="C22" s="217">
        <v>3662</v>
      </c>
      <c r="D22" s="217">
        <v>3667</v>
      </c>
      <c r="E22" s="263">
        <v>190976</v>
      </c>
      <c r="F22" s="262">
        <v>194525</v>
      </c>
      <c r="G22" s="217">
        <v>2799</v>
      </c>
      <c r="H22" s="497">
        <v>1316</v>
      </c>
    </row>
    <row r="23" spans="1:8" ht="22.5" customHeight="1">
      <c r="A23" s="491" t="s">
        <v>534</v>
      </c>
      <c r="B23" s="504" t="s">
        <v>219</v>
      </c>
      <c r="C23" s="217">
        <v>2532</v>
      </c>
      <c r="D23" s="217">
        <v>2521</v>
      </c>
      <c r="E23" s="263">
        <v>89767</v>
      </c>
      <c r="F23" s="262">
        <v>89234</v>
      </c>
      <c r="G23" s="217">
        <v>4478</v>
      </c>
      <c r="H23" s="497">
        <v>870</v>
      </c>
    </row>
    <row r="24" spans="1:8" ht="12" customHeight="1">
      <c r="A24" s="491"/>
      <c r="B24" s="504">
        <v>1976</v>
      </c>
      <c r="C24" s="217">
        <v>4160</v>
      </c>
      <c r="D24" s="217">
        <v>4147</v>
      </c>
      <c r="E24" s="263">
        <v>182870</v>
      </c>
      <c r="F24" s="262">
        <v>208486</v>
      </c>
      <c r="G24" s="217">
        <v>10378</v>
      </c>
      <c r="H24" s="497">
        <v>3418</v>
      </c>
    </row>
    <row r="25" spans="1:8" ht="12" customHeight="1">
      <c r="A25" s="491"/>
      <c r="B25" s="504">
        <v>1977</v>
      </c>
      <c r="C25" s="217">
        <v>5561</v>
      </c>
      <c r="D25" s="217">
        <v>5565</v>
      </c>
      <c r="E25" s="263">
        <v>256000</v>
      </c>
      <c r="F25" s="262">
        <v>255153</v>
      </c>
      <c r="G25" s="217">
        <v>17275</v>
      </c>
      <c r="H25" s="497">
        <v>3544</v>
      </c>
    </row>
    <row r="26" spans="1:8" ht="12" customHeight="1">
      <c r="A26" s="491"/>
      <c r="B26" s="504">
        <v>1978</v>
      </c>
      <c r="C26" s="217">
        <v>6132</v>
      </c>
      <c r="D26" s="217">
        <v>6132</v>
      </c>
      <c r="E26" s="263">
        <v>296900</v>
      </c>
      <c r="F26" s="262">
        <v>294656</v>
      </c>
      <c r="G26" s="217">
        <v>19483</v>
      </c>
      <c r="H26" s="497">
        <v>4270</v>
      </c>
    </row>
    <row r="27" spans="1:8" ht="12" customHeight="1">
      <c r="A27" s="491"/>
      <c r="B27" s="504">
        <v>1979</v>
      </c>
      <c r="C27" s="217">
        <v>6800</v>
      </c>
      <c r="D27" s="217">
        <v>6800</v>
      </c>
      <c r="E27" s="263">
        <v>386414</v>
      </c>
      <c r="F27" s="262">
        <v>381428</v>
      </c>
      <c r="G27" s="217">
        <v>22927</v>
      </c>
      <c r="H27" s="497">
        <v>5829</v>
      </c>
    </row>
    <row r="28" spans="1:8" ht="11.85" customHeight="1">
      <c r="A28" s="502"/>
      <c r="B28" s="504" t="s">
        <v>224</v>
      </c>
      <c r="C28" s="217">
        <v>7527</v>
      </c>
      <c r="D28" s="217">
        <v>7523</v>
      </c>
      <c r="E28" s="263">
        <v>457499</v>
      </c>
      <c r="F28" s="262">
        <v>454564</v>
      </c>
      <c r="G28" s="217">
        <v>18431</v>
      </c>
      <c r="H28" s="497">
        <v>5361</v>
      </c>
    </row>
    <row r="29" spans="1:8" ht="11.85" customHeight="1">
      <c r="A29" s="502"/>
      <c r="B29" s="504">
        <v>1981</v>
      </c>
      <c r="C29" s="217">
        <v>8131</v>
      </c>
      <c r="D29" s="217">
        <v>8140</v>
      </c>
      <c r="E29" s="263">
        <v>536291</v>
      </c>
      <c r="F29" s="262">
        <v>533677</v>
      </c>
      <c r="G29" s="217">
        <v>19030</v>
      </c>
      <c r="H29" s="497">
        <v>4434</v>
      </c>
    </row>
    <row r="30" spans="1:8" ht="11.85" customHeight="1">
      <c r="A30" s="502"/>
      <c r="B30" s="504">
        <v>1982</v>
      </c>
      <c r="C30" s="217">
        <v>9235</v>
      </c>
      <c r="D30" s="217">
        <v>9129</v>
      </c>
      <c r="E30" s="263">
        <v>613494</v>
      </c>
      <c r="F30" s="262">
        <v>608835</v>
      </c>
      <c r="G30" s="217">
        <v>24236</v>
      </c>
      <c r="H30" s="497">
        <v>9813</v>
      </c>
    </row>
    <row r="31" spans="1:8" ht="11.85" customHeight="1">
      <c r="A31" s="502"/>
      <c r="B31" s="504">
        <v>1983</v>
      </c>
      <c r="C31" s="217">
        <v>10408</v>
      </c>
      <c r="D31" s="217">
        <v>10377</v>
      </c>
      <c r="E31" s="263">
        <v>675579</v>
      </c>
      <c r="F31" s="262">
        <v>695066</v>
      </c>
      <c r="G31" s="217">
        <v>17677</v>
      </c>
      <c r="H31" s="497">
        <v>6441</v>
      </c>
    </row>
    <row r="32" spans="1:8" ht="11.85" customHeight="1">
      <c r="A32" s="502"/>
      <c r="B32" s="504">
        <v>1984</v>
      </c>
      <c r="C32" s="217">
        <v>11118</v>
      </c>
      <c r="D32" s="217">
        <v>11127</v>
      </c>
      <c r="E32" s="263">
        <v>743434</v>
      </c>
      <c r="F32" s="262">
        <v>744270</v>
      </c>
      <c r="G32" s="217">
        <v>16394</v>
      </c>
      <c r="H32" s="497">
        <v>8818</v>
      </c>
    </row>
    <row r="33" spans="1:8" ht="11.85" customHeight="1">
      <c r="A33" s="502"/>
      <c r="B33" s="504">
        <v>1985</v>
      </c>
      <c r="C33" s="217">
        <v>13152</v>
      </c>
      <c r="D33" s="217">
        <v>13068</v>
      </c>
      <c r="E33" s="263">
        <v>824305</v>
      </c>
      <c r="F33" s="262">
        <v>815232</v>
      </c>
      <c r="G33" s="217">
        <v>15510</v>
      </c>
      <c r="H33" s="497">
        <v>6550</v>
      </c>
    </row>
    <row r="34" spans="1:8" ht="11.85" customHeight="1">
      <c r="A34" s="502"/>
      <c r="B34" s="504">
        <v>1986</v>
      </c>
      <c r="C34" s="217">
        <v>12152</v>
      </c>
      <c r="D34" s="217">
        <v>12074</v>
      </c>
      <c r="E34" s="263">
        <v>884183</v>
      </c>
      <c r="F34" s="262">
        <v>874672</v>
      </c>
      <c r="G34" s="217">
        <v>15741</v>
      </c>
      <c r="H34" s="497">
        <v>5987</v>
      </c>
    </row>
    <row r="35" spans="1:8" ht="11.85" customHeight="1">
      <c r="A35" s="502"/>
      <c r="B35" s="504">
        <v>1987</v>
      </c>
      <c r="C35" s="217">
        <v>12912</v>
      </c>
      <c r="D35" s="217">
        <v>12920</v>
      </c>
      <c r="E35" s="263">
        <v>971157</v>
      </c>
      <c r="F35" s="262">
        <v>974379</v>
      </c>
      <c r="G35" s="217">
        <v>18291</v>
      </c>
      <c r="H35" s="497">
        <v>7511</v>
      </c>
    </row>
    <row r="36" spans="1:8" ht="11.85" customHeight="1">
      <c r="A36" s="502"/>
      <c r="B36" s="504">
        <v>1988</v>
      </c>
      <c r="C36" s="217">
        <v>13862</v>
      </c>
      <c r="D36" s="217">
        <v>13864</v>
      </c>
      <c r="E36" s="263">
        <v>1115175</v>
      </c>
      <c r="F36" s="262">
        <v>1112555</v>
      </c>
      <c r="G36" s="217">
        <v>16938</v>
      </c>
      <c r="H36" s="497">
        <v>7937</v>
      </c>
    </row>
    <row r="37" spans="1:8" ht="11.85" customHeight="1">
      <c r="A37" s="502"/>
      <c r="B37" s="504">
        <v>1989</v>
      </c>
      <c r="C37" s="217">
        <v>15027</v>
      </c>
      <c r="D37" s="217">
        <v>15022</v>
      </c>
      <c r="E37" s="263">
        <v>1256000</v>
      </c>
      <c r="F37" s="262">
        <v>1279205</v>
      </c>
      <c r="G37" s="217">
        <v>16804</v>
      </c>
      <c r="H37" s="497">
        <v>9104</v>
      </c>
    </row>
    <row r="38" spans="1:8" ht="11.85" customHeight="1">
      <c r="A38" s="502"/>
      <c r="B38" s="504" t="s">
        <v>135</v>
      </c>
      <c r="C38" s="217">
        <v>16298</v>
      </c>
      <c r="D38" s="217">
        <v>16308</v>
      </c>
      <c r="E38" s="263">
        <v>1396606</v>
      </c>
      <c r="F38" s="262">
        <v>1398457</v>
      </c>
      <c r="G38" s="217">
        <v>14817</v>
      </c>
      <c r="H38" s="497">
        <v>9104</v>
      </c>
    </row>
    <row r="39" spans="1:8" ht="11.85" customHeight="1">
      <c r="A39" s="502"/>
      <c r="B39" s="504" t="s">
        <v>136</v>
      </c>
      <c r="C39" s="217">
        <v>13475</v>
      </c>
      <c r="D39" s="217">
        <v>13467</v>
      </c>
      <c r="E39" s="263">
        <v>1247310</v>
      </c>
      <c r="F39" s="262">
        <v>1234054</v>
      </c>
      <c r="G39" s="217">
        <v>17265</v>
      </c>
      <c r="H39" s="497">
        <v>9329</v>
      </c>
    </row>
    <row r="40" spans="1:8" ht="11.85" customHeight="1">
      <c r="A40" s="502"/>
      <c r="B40" s="504" t="s">
        <v>137</v>
      </c>
      <c r="C40" s="217">
        <v>16206</v>
      </c>
      <c r="D40" s="217">
        <v>16195</v>
      </c>
      <c r="E40" s="263">
        <v>1664583</v>
      </c>
      <c r="F40" s="262">
        <v>1660328</v>
      </c>
      <c r="G40" s="217">
        <v>13168</v>
      </c>
      <c r="H40" s="497">
        <v>10308</v>
      </c>
    </row>
    <row r="41" spans="1:8" ht="11.85" customHeight="1">
      <c r="A41" s="502"/>
      <c r="B41" s="504" t="s">
        <v>138</v>
      </c>
      <c r="C41" s="217">
        <v>16430</v>
      </c>
      <c r="D41" s="217">
        <v>16415</v>
      </c>
      <c r="E41" s="263">
        <v>1578270</v>
      </c>
      <c r="F41" s="262">
        <v>1584081</v>
      </c>
      <c r="G41" s="217">
        <v>12992</v>
      </c>
      <c r="H41" s="497">
        <v>9632</v>
      </c>
    </row>
    <row r="42" spans="1:8" ht="11.85" customHeight="1">
      <c r="A42" s="502"/>
      <c r="B42" s="504" t="s">
        <v>139</v>
      </c>
      <c r="C42" s="217">
        <v>16796</v>
      </c>
      <c r="D42" s="217">
        <v>16790</v>
      </c>
      <c r="E42" s="263">
        <v>1727188</v>
      </c>
      <c r="F42" s="262">
        <v>1724753</v>
      </c>
      <c r="G42" s="217">
        <v>13596</v>
      </c>
      <c r="H42" s="497">
        <v>12236</v>
      </c>
    </row>
    <row r="43" spans="1:8" ht="11.85" customHeight="1">
      <c r="A43" s="502"/>
      <c r="B43" s="504" t="s">
        <v>140</v>
      </c>
      <c r="C43" s="217">
        <v>17370</v>
      </c>
      <c r="D43" s="217">
        <v>17382</v>
      </c>
      <c r="E43" s="263">
        <v>1803530</v>
      </c>
      <c r="F43" s="262">
        <v>1804006</v>
      </c>
      <c r="G43" s="217">
        <v>15548</v>
      </c>
      <c r="H43" s="497">
        <v>12745</v>
      </c>
    </row>
    <row r="44" spans="1:8" ht="11.85" customHeight="1">
      <c r="A44" s="502"/>
      <c r="B44" s="504" t="s">
        <v>65</v>
      </c>
      <c r="C44" s="217">
        <v>17193</v>
      </c>
      <c r="D44" s="217">
        <v>17206</v>
      </c>
      <c r="E44" s="263">
        <v>1746359</v>
      </c>
      <c r="F44" s="262">
        <v>1744794</v>
      </c>
      <c r="G44" s="217">
        <v>13825</v>
      </c>
      <c r="H44" s="497">
        <v>13239</v>
      </c>
    </row>
    <row r="45" spans="1:8" ht="11.85" customHeight="1">
      <c r="A45" s="502"/>
      <c r="B45" s="504" t="s">
        <v>66</v>
      </c>
      <c r="C45" s="217">
        <v>17659</v>
      </c>
      <c r="D45" s="217">
        <v>17645</v>
      </c>
      <c r="E45" s="263">
        <v>1838194</v>
      </c>
      <c r="F45" s="262">
        <v>1835233</v>
      </c>
      <c r="G45" s="217">
        <v>13668</v>
      </c>
      <c r="H45" s="497">
        <v>14372</v>
      </c>
    </row>
    <row r="46" spans="1:8" ht="11.85" customHeight="1">
      <c r="A46" s="502"/>
      <c r="B46" s="504" t="s">
        <v>67</v>
      </c>
      <c r="C46" s="217">
        <v>18389</v>
      </c>
      <c r="D46" s="217">
        <v>18388</v>
      </c>
      <c r="E46" s="263">
        <v>1968782</v>
      </c>
      <c r="F46" s="262">
        <v>1968092</v>
      </c>
      <c r="G46" s="217">
        <v>14304</v>
      </c>
      <c r="H46" s="497">
        <v>15581</v>
      </c>
    </row>
    <row r="47" spans="1:8" ht="11.85" customHeight="1">
      <c r="A47" s="502"/>
      <c r="B47" s="504" t="s">
        <v>68</v>
      </c>
      <c r="C47" s="217">
        <v>19268</v>
      </c>
      <c r="D47" s="217">
        <v>19253</v>
      </c>
      <c r="E47" s="263">
        <v>2129819</v>
      </c>
      <c r="F47" s="262">
        <v>2129799</v>
      </c>
      <c r="G47" s="217">
        <v>15270</v>
      </c>
      <c r="H47" s="497">
        <v>15778</v>
      </c>
    </row>
    <row r="48" spans="1:8" ht="11.85" customHeight="1">
      <c r="A48" s="502"/>
      <c r="B48" s="504" t="s">
        <v>141</v>
      </c>
      <c r="C48" s="217">
        <v>20957</v>
      </c>
      <c r="D48" s="217">
        <v>20960</v>
      </c>
      <c r="E48" s="263">
        <v>2375561</v>
      </c>
      <c r="F48" s="262">
        <v>2369688</v>
      </c>
      <c r="G48" s="217">
        <v>14674</v>
      </c>
      <c r="H48" s="497">
        <v>17403</v>
      </c>
    </row>
    <row r="49" spans="1:8" ht="11.85" customHeight="1">
      <c r="A49" s="502"/>
      <c r="B49" s="504" t="s">
        <v>99</v>
      </c>
      <c r="C49" s="217">
        <v>23092</v>
      </c>
      <c r="D49" s="217">
        <v>23098</v>
      </c>
      <c r="E49" s="263">
        <v>2501458</v>
      </c>
      <c r="F49" s="262">
        <v>2498777</v>
      </c>
      <c r="G49" s="217">
        <v>14517</v>
      </c>
      <c r="H49" s="497">
        <v>16352</v>
      </c>
    </row>
    <row r="50" spans="1:8" ht="11.85" customHeight="1">
      <c r="A50" s="502"/>
      <c r="B50" s="504" t="s">
        <v>142</v>
      </c>
      <c r="C50" s="217">
        <v>22733</v>
      </c>
      <c r="D50" s="217">
        <v>22715</v>
      </c>
      <c r="E50" s="263">
        <v>2349565</v>
      </c>
      <c r="F50" s="262">
        <v>2346421</v>
      </c>
      <c r="G50" s="217">
        <v>13124</v>
      </c>
      <c r="H50" s="497">
        <v>16354</v>
      </c>
    </row>
    <row r="51" spans="1:8" ht="11.85" customHeight="1">
      <c r="A51" s="502"/>
      <c r="B51" s="504" t="s">
        <v>143</v>
      </c>
      <c r="C51" s="217">
        <v>22501</v>
      </c>
      <c r="D51" s="217">
        <v>22509</v>
      </c>
      <c r="E51" s="263">
        <v>2251291</v>
      </c>
      <c r="F51" s="262">
        <v>2244758</v>
      </c>
      <c r="G51" s="217">
        <v>14066</v>
      </c>
      <c r="H51" s="497">
        <v>16541</v>
      </c>
    </row>
    <row r="52" spans="1:8" ht="11.85" customHeight="1">
      <c r="A52" s="502"/>
      <c r="B52" s="504" t="s">
        <v>144</v>
      </c>
      <c r="C52" s="217">
        <v>23334</v>
      </c>
      <c r="D52" s="217">
        <v>23336</v>
      </c>
      <c r="E52" s="263">
        <v>2370196</v>
      </c>
      <c r="F52" s="262">
        <v>2371775</v>
      </c>
      <c r="G52" s="217">
        <v>16492</v>
      </c>
      <c r="H52" s="497">
        <v>19616</v>
      </c>
    </row>
    <row r="53" spans="1:8" ht="11.85" customHeight="1">
      <c r="A53" s="502"/>
      <c r="B53" s="504" t="s">
        <v>40</v>
      </c>
      <c r="C53" s="217">
        <v>23722</v>
      </c>
      <c r="D53" s="217">
        <v>23708</v>
      </c>
      <c r="E53" s="263">
        <v>2498842</v>
      </c>
      <c r="F53" s="262">
        <v>2502215</v>
      </c>
      <c r="G53" s="217">
        <v>17723</v>
      </c>
      <c r="H53" s="497">
        <v>20130</v>
      </c>
    </row>
    <row r="54" spans="1:8" ht="11.85" customHeight="1">
      <c r="A54" s="502"/>
      <c r="B54" s="504" t="s">
        <v>41</v>
      </c>
      <c r="C54" s="217">
        <v>23305</v>
      </c>
      <c r="D54" s="217">
        <v>23296</v>
      </c>
      <c r="E54" s="263">
        <v>2430398</v>
      </c>
      <c r="F54" s="262">
        <v>2481296</v>
      </c>
      <c r="G54" s="217">
        <v>17823</v>
      </c>
      <c r="H54" s="497">
        <v>24675</v>
      </c>
    </row>
    <row r="55" spans="1:8" ht="11.85" customHeight="1">
      <c r="A55" s="502"/>
      <c r="B55" s="504" t="s">
        <v>42</v>
      </c>
      <c r="C55" s="217">
        <v>23884</v>
      </c>
      <c r="D55" s="217">
        <v>23871</v>
      </c>
      <c r="E55" s="263">
        <v>2640425</v>
      </c>
      <c r="F55" s="262">
        <v>2625367</v>
      </c>
      <c r="G55" s="217">
        <v>17028</v>
      </c>
      <c r="H55" s="497">
        <v>23405</v>
      </c>
    </row>
    <row r="56" spans="1:8" ht="11.85" customHeight="1">
      <c r="A56" s="502"/>
      <c r="B56" s="504">
        <v>2008</v>
      </c>
      <c r="C56" s="217">
        <v>24834</v>
      </c>
      <c r="D56" s="217">
        <v>24821</v>
      </c>
      <c r="E56" s="263">
        <v>2745460</v>
      </c>
      <c r="F56" s="262">
        <v>2732038</v>
      </c>
      <c r="G56" s="217">
        <v>17874</v>
      </c>
      <c r="H56" s="497">
        <v>23745</v>
      </c>
    </row>
    <row r="57" spans="1:8" ht="11.85" customHeight="1">
      <c r="A57" s="502"/>
      <c r="B57" s="504">
        <v>2009</v>
      </c>
      <c r="C57" s="217">
        <v>23191</v>
      </c>
      <c r="D57" s="217">
        <v>23225</v>
      </c>
      <c r="E57" s="263">
        <v>2682868</v>
      </c>
      <c r="F57" s="262">
        <v>2677501</v>
      </c>
      <c r="G57" s="217">
        <v>16971</v>
      </c>
      <c r="H57" s="497">
        <v>21121</v>
      </c>
    </row>
    <row r="58" spans="1:8" ht="11.85" customHeight="1">
      <c r="A58" s="502"/>
      <c r="B58" s="504">
        <v>2010</v>
      </c>
      <c r="C58" s="217">
        <v>24524</v>
      </c>
      <c r="D58" s="217">
        <v>24498</v>
      </c>
      <c r="E58" s="263">
        <v>2802438</v>
      </c>
      <c r="F58" s="262">
        <v>2790054</v>
      </c>
      <c r="G58" s="217">
        <v>16043</v>
      </c>
      <c r="H58" s="497">
        <v>21411</v>
      </c>
    </row>
    <row r="59" spans="1:8" ht="11.85" customHeight="1">
      <c r="A59" s="502"/>
      <c r="B59" s="504">
        <v>2011</v>
      </c>
      <c r="C59" s="217">
        <v>24879</v>
      </c>
      <c r="D59" s="217">
        <v>24857</v>
      </c>
      <c r="E59" s="263">
        <v>2890930</v>
      </c>
      <c r="F59" s="262">
        <v>2892243</v>
      </c>
      <c r="G59" s="217">
        <v>14254</v>
      </c>
      <c r="H59" s="497">
        <v>18809</v>
      </c>
    </row>
    <row r="60" spans="1:8" ht="11.85" customHeight="1">
      <c r="A60" s="502"/>
      <c r="B60" s="504">
        <v>2012</v>
      </c>
      <c r="C60" s="217">
        <v>23016</v>
      </c>
      <c r="D60" s="217">
        <v>23014</v>
      </c>
      <c r="E60" s="263">
        <v>2687373</v>
      </c>
      <c r="F60" s="262">
        <v>2700800</v>
      </c>
      <c r="G60" s="217">
        <v>14576</v>
      </c>
      <c r="H60" s="497">
        <v>16613</v>
      </c>
    </row>
    <row r="61" spans="1:8" ht="11.85" customHeight="1">
      <c r="A61" s="502"/>
      <c r="B61" s="504">
        <v>2013</v>
      </c>
      <c r="C61" s="217">
        <v>20057</v>
      </c>
      <c r="D61" s="217">
        <v>20062</v>
      </c>
      <c r="E61" s="263">
        <f>2418071+87453</f>
        <v>2505524</v>
      </c>
      <c r="F61" s="262">
        <f>2439023+87453</f>
        <v>2526476</v>
      </c>
      <c r="G61" s="217">
        <v>13680</v>
      </c>
      <c r="H61" s="497">
        <v>14448</v>
      </c>
    </row>
    <row r="62" spans="1:8" ht="11.85" customHeight="1">
      <c r="A62" s="502"/>
      <c r="B62" s="504">
        <v>2014</v>
      </c>
      <c r="C62" s="217">
        <v>21709</v>
      </c>
      <c r="D62" s="217">
        <v>21702</v>
      </c>
      <c r="E62" s="263">
        <v>2699065</v>
      </c>
      <c r="F62" s="262">
        <v>2703097</v>
      </c>
      <c r="G62" s="217">
        <v>12973</v>
      </c>
      <c r="H62" s="497">
        <v>14699</v>
      </c>
    </row>
    <row r="63" spans="1:8" ht="11.85" customHeight="1">
      <c r="A63" s="502"/>
      <c r="B63" s="504">
        <v>2015</v>
      </c>
      <c r="C63" s="217">
        <v>21514</v>
      </c>
      <c r="D63" s="217">
        <v>21521</v>
      </c>
      <c r="E63" s="263">
        <v>2745042</v>
      </c>
      <c r="F63" s="262">
        <v>2746506</v>
      </c>
      <c r="G63" s="217">
        <v>13176</v>
      </c>
      <c r="H63" s="497">
        <v>14157</v>
      </c>
    </row>
    <row r="64" spans="1:8" ht="11.85" customHeight="1">
      <c r="A64" s="502"/>
      <c r="B64" s="504">
        <v>2016</v>
      </c>
      <c r="C64" s="217">
        <v>27045</v>
      </c>
      <c r="D64" s="217">
        <v>27038</v>
      </c>
      <c r="E64" s="263">
        <v>3406471</v>
      </c>
      <c r="F64" s="262">
        <v>3396012</v>
      </c>
      <c r="G64" s="217">
        <v>12276</v>
      </c>
      <c r="H64" s="497">
        <v>15781</v>
      </c>
    </row>
    <row r="65" spans="1:8" ht="11.85" customHeight="1">
      <c r="A65" s="502"/>
      <c r="B65" s="504">
        <v>2017</v>
      </c>
      <c r="C65" s="217">
        <v>30939</v>
      </c>
      <c r="D65" s="217">
        <v>30912</v>
      </c>
      <c r="E65" s="263">
        <v>3965000</v>
      </c>
      <c r="F65" s="262">
        <v>3952711</v>
      </c>
      <c r="G65" s="217">
        <v>12718</v>
      </c>
      <c r="H65" s="497">
        <v>17726</v>
      </c>
    </row>
    <row r="66" spans="1:8" ht="11.85" customHeight="1">
      <c r="A66" s="502"/>
      <c r="B66" s="504">
        <v>2018</v>
      </c>
      <c r="C66" s="217">
        <v>31896</v>
      </c>
      <c r="D66" s="217">
        <v>31912</v>
      </c>
      <c r="E66" s="263">
        <v>4135170</v>
      </c>
      <c r="F66" s="262">
        <v>4116229</v>
      </c>
      <c r="G66" s="217">
        <v>13143</v>
      </c>
      <c r="H66" s="497">
        <v>18829</v>
      </c>
    </row>
    <row r="67" spans="1:8" ht="22.5" customHeight="1">
      <c r="A67" s="491" t="s">
        <v>535</v>
      </c>
      <c r="B67" s="504" t="s">
        <v>129</v>
      </c>
      <c r="C67" s="217">
        <v>825</v>
      </c>
      <c r="D67" s="217">
        <v>825</v>
      </c>
      <c r="E67" s="263">
        <v>28426</v>
      </c>
      <c r="F67" s="262">
        <v>27871</v>
      </c>
      <c r="G67" s="217">
        <v>3594</v>
      </c>
      <c r="H67" s="497">
        <v>196</v>
      </c>
    </row>
    <row r="68" spans="1:8" ht="11.85" customHeight="1">
      <c r="A68" s="491" t="s">
        <v>186</v>
      </c>
      <c r="B68" s="504" t="s">
        <v>130</v>
      </c>
      <c r="C68" s="217">
        <v>1041</v>
      </c>
      <c r="D68" s="217">
        <v>1040</v>
      </c>
      <c r="E68" s="263">
        <v>56791</v>
      </c>
      <c r="F68" s="262">
        <v>55670</v>
      </c>
      <c r="G68" s="217">
        <v>4686</v>
      </c>
      <c r="H68" s="497">
        <v>286</v>
      </c>
    </row>
    <row r="69" spans="1:8" ht="11.85" customHeight="1">
      <c r="A69" s="491"/>
      <c r="B69" s="504">
        <v>1986</v>
      </c>
      <c r="C69" s="217">
        <v>1131</v>
      </c>
      <c r="D69" s="217">
        <v>1128</v>
      </c>
      <c r="E69" s="263">
        <v>72763</v>
      </c>
      <c r="F69" s="262">
        <v>72264</v>
      </c>
      <c r="G69" s="217">
        <v>2857</v>
      </c>
      <c r="H69" s="497">
        <v>159</v>
      </c>
    </row>
    <row r="70" spans="1:8" ht="11.85" customHeight="1">
      <c r="A70" s="491"/>
      <c r="B70" s="504">
        <v>1987</v>
      </c>
      <c r="C70" s="217">
        <v>1287</v>
      </c>
      <c r="D70" s="217">
        <v>1277</v>
      </c>
      <c r="E70" s="263">
        <v>122886</v>
      </c>
      <c r="F70" s="262">
        <v>121944</v>
      </c>
      <c r="G70" s="217">
        <v>2252</v>
      </c>
      <c r="H70" s="497">
        <v>179</v>
      </c>
    </row>
    <row r="71" spans="1:8" ht="11.85" customHeight="1">
      <c r="A71" s="491"/>
      <c r="B71" s="504">
        <v>1988</v>
      </c>
      <c r="C71" s="217">
        <v>1487</v>
      </c>
      <c r="D71" s="217">
        <v>1484</v>
      </c>
      <c r="E71" s="263">
        <v>177109</v>
      </c>
      <c r="F71" s="262">
        <v>175673</v>
      </c>
      <c r="G71" s="217">
        <v>1890</v>
      </c>
      <c r="H71" s="497">
        <v>146</v>
      </c>
    </row>
    <row r="72" spans="1:8" ht="11.85" customHeight="1">
      <c r="A72" s="491"/>
      <c r="B72" s="504">
        <v>1989</v>
      </c>
      <c r="C72" s="217">
        <v>1852</v>
      </c>
      <c r="D72" s="217">
        <v>1853</v>
      </c>
      <c r="E72" s="263">
        <v>233092</v>
      </c>
      <c r="F72" s="262">
        <v>230138</v>
      </c>
      <c r="G72" s="217">
        <v>2953</v>
      </c>
      <c r="H72" s="497">
        <v>213</v>
      </c>
    </row>
    <row r="73" spans="1:8" ht="11.85" customHeight="1">
      <c r="A73" s="502"/>
      <c r="B73" s="504" t="s">
        <v>135</v>
      </c>
      <c r="C73" s="217">
        <v>2415</v>
      </c>
      <c r="D73" s="217">
        <v>2402</v>
      </c>
      <c r="E73" s="263">
        <v>298867</v>
      </c>
      <c r="F73" s="262">
        <v>298606</v>
      </c>
      <c r="G73" s="217">
        <v>2747</v>
      </c>
      <c r="H73" s="497">
        <v>108</v>
      </c>
    </row>
    <row r="74" spans="1:8" ht="11.85" customHeight="1">
      <c r="A74" s="502"/>
      <c r="B74" s="504" t="s">
        <v>136</v>
      </c>
      <c r="C74" s="217">
        <v>2403</v>
      </c>
      <c r="D74" s="217">
        <v>2400</v>
      </c>
      <c r="E74" s="263">
        <v>236344</v>
      </c>
      <c r="F74" s="262">
        <v>231735</v>
      </c>
      <c r="G74" s="217">
        <v>11440</v>
      </c>
      <c r="H74" s="497">
        <v>330</v>
      </c>
    </row>
    <row r="75" spans="1:8" ht="11.85" customHeight="1">
      <c r="A75" s="502"/>
      <c r="B75" s="504" t="s">
        <v>137</v>
      </c>
      <c r="C75" s="217">
        <v>3030</v>
      </c>
      <c r="D75" s="217">
        <v>3024</v>
      </c>
      <c r="E75" s="263">
        <v>401802</v>
      </c>
      <c r="F75" s="262">
        <v>387529</v>
      </c>
      <c r="G75" s="217">
        <v>2590</v>
      </c>
      <c r="H75" s="497">
        <v>375</v>
      </c>
    </row>
    <row r="76" spans="1:8" ht="11.85" customHeight="1">
      <c r="A76" s="502"/>
      <c r="B76" s="504" t="s">
        <v>138</v>
      </c>
      <c r="C76" s="217">
        <v>3413</v>
      </c>
      <c r="D76" s="217">
        <v>3419</v>
      </c>
      <c r="E76" s="263">
        <v>386647</v>
      </c>
      <c r="F76" s="262">
        <v>386882</v>
      </c>
      <c r="G76" s="217">
        <v>1832</v>
      </c>
      <c r="H76" s="497">
        <v>229</v>
      </c>
    </row>
    <row r="77" spans="1:8" ht="11.85" customHeight="1">
      <c r="A77" s="502"/>
      <c r="B77" s="504" t="s">
        <v>139</v>
      </c>
      <c r="C77" s="217">
        <v>4251</v>
      </c>
      <c r="D77" s="217">
        <v>4259</v>
      </c>
      <c r="E77" s="263">
        <v>472357</v>
      </c>
      <c r="F77" s="262">
        <v>467119</v>
      </c>
      <c r="G77" s="217">
        <v>8267</v>
      </c>
      <c r="H77" s="497">
        <v>288</v>
      </c>
    </row>
    <row r="78" spans="1:8" ht="11.85" customHeight="1">
      <c r="A78" s="502"/>
      <c r="B78" s="504" t="s">
        <v>140</v>
      </c>
      <c r="C78" s="217">
        <v>4764</v>
      </c>
      <c r="D78" s="217">
        <v>4755</v>
      </c>
      <c r="E78" s="263">
        <v>530163</v>
      </c>
      <c r="F78" s="262">
        <v>527579</v>
      </c>
      <c r="G78" s="217">
        <v>10904</v>
      </c>
      <c r="H78" s="497">
        <v>504</v>
      </c>
    </row>
    <row r="79" spans="1:8" ht="11.85" customHeight="1">
      <c r="A79" s="502"/>
      <c r="B79" s="504">
        <v>1996</v>
      </c>
      <c r="C79" s="217">
        <v>4563</v>
      </c>
      <c r="D79" s="217">
        <v>4556</v>
      </c>
      <c r="E79" s="263">
        <v>461525</v>
      </c>
      <c r="F79" s="262">
        <v>459755</v>
      </c>
      <c r="G79" s="217">
        <v>5828</v>
      </c>
      <c r="H79" s="497">
        <v>1483</v>
      </c>
    </row>
    <row r="80" spans="1:8" ht="11.85" customHeight="1">
      <c r="A80" s="502"/>
      <c r="B80" s="504" t="s">
        <v>66</v>
      </c>
      <c r="C80" s="217">
        <v>5181</v>
      </c>
      <c r="D80" s="217">
        <v>5184</v>
      </c>
      <c r="E80" s="263">
        <v>499501</v>
      </c>
      <c r="F80" s="262">
        <v>499805</v>
      </c>
      <c r="G80" s="217">
        <v>3763</v>
      </c>
      <c r="H80" s="497">
        <v>313</v>
      </c>
    </row>
    <row r="81" spans="1:8" ht="11.85" customHeight="1">
      <c r="A81" s="502"/>
      <c r="B81" s="504" t="s">
        <v>67</v>
      </c>
      <c r="C81" s="217">
        <v>5201</v>
      </c>
      <c r="D81" s="217">
        <v>5197</v>
      </c>
      <c r="E81" s="263">
        <v>579078</v>
      </c>
      <c r="F81" s="262">
        <v>576038</v>
      </c>
      <c r="G81" s="217">
        <v>5535</v>
      </c>
      <c r="H81" s="497">
        <v>194</v>
      </c>
    </row>
    <row r="82" spans="1:8" ht="11.85" customHeight="1">
      <c r="A82" s="502"/>
      <c r="B82" s="504" t="s">
        <v>68</v>
      </c>
      <c r="C82" s="217">
        <v>5592</v>
      </c>
      <c r="D82" s="217">
        <v>5592</v>
      </c>
      <c r="E82" s="263">
        <v>646541</v>
      </c>
      <c r="F82" s="262">
        <v>647580</v>
      </c>
      <c r="G82" s="217">
        <v>1608</v>
      </c>
      <c r="H82" s="497">
        <v>323</v>
      </c>
    </row>
    <row r="83" spans="1:8" ht="11.85" customHeight="1">
      <c r="A83" s="502"/>
      <c r="B83" s="504" t="s">
        <v>141</v>
      </c>
      <c r="C83" s="217">
        <v>5583</v>
      </c>
      <c r="D83" s="217">
        <v>5584</v>
      </c>
      <c r="E83" s="263">
        <v>690516</v>
      </c>
      <c r="F83" s="262">
        <v>689446</v>
      </c>
      <c r="G83" s="217">
        <v>1259</v>
      </c>
      <c r="H83" s="497">
        <v>141</v>
      </c>
    </row>
    <row r="84" spans="1:8" ht="11.85" customHeight="1">
      <c r="A84" s="502"/>
      <c r="B84" s="504" t="s">
        <v>99</v>
      </c>
      <c r="C84" s="217">
        <v>6103</v>
      </c>
      <c r="D84" s="217">
        <v>6091</v>
      </c>
      <c r="E84" s="263">
        <v>766445</v>
      </c>
      <c r="F84" s="262">
        <v>772851</v>
      </c>
      <c r="G84" s="217">
        <v>867</v>
      </c>
      <c r="H84" s="497">
        <v>482</v>
      </c>
    </row>
    <row r="85" spans="1:8" ht="11.85" customHeight="1">
      <c r="A85" s="502"/>
      <c r="B85" s="504" t="s">
        <v>142</v>
      </c>
      <c r="C85" s="217">
        <v>6077</v>
      </c>
      <c r="D85" s="217">
        <v>6071</v>
      </c>
      <c r="E85" s="263">
        <v>756253</v>
      </c>
      <c r="F85" s="262">
        <v>753030</v>
      </c>
      <c r="G85" s="217">
        <v>1265</v>
      </c>
      <c r="H85" s="497">
        <v>207</v>
      </c>
    </row>
    <row r="86" spans="1:8" ht="11.85" customHeight="1">
      <c r="A86" s="502"/>
      <c r="B86" s="504" t="s">
        <v>143</v>
      </c>
      <c r="C86" s="217">
        <v>6676</v>
      </c>
      <c r="D86" s="217">
        <v>6672</v>
      </c>
      <c r="E86" s="263">
        <v>790118</v>
      </c>
      <c r="F86" s="262">
        <v>787356</v>
      </c>
      <c r="G86" s="217">
        <v>1025</v>
      </c>
      <c r="H86" s="497">
        <v>90</v>
      </c>
    </row>
    <row r="87" spans="1:8" ht="11.85" customHeight="1">
      <c r="A87" s="502"/>
      <c r="B87" s="504" t="s">
        <v>144</v>
      </c>
      <c r="C87" s="217">
        <v>6812</v>
      </c>
      <c r="D87" s="217">
        <v>6817</v>
      </c>
      <c r="E87" s="263">
        <v>840462</v>
      </c>
      <c r="F87" s="262">
        <v>838959</v>
      </c>
      <c r="G87" s="217">
        <v>890</v>
      </c>
      <c r="H87" s="497">
        <v>184</v>
      </c>
    </row>
    <row r="88" spans="1:8" ht="11.85" customHeight="1">
      <c r="A88" s="502"/>
      <c r="B88" s="504" t="s">
        <v>40</v>
      </c>
      <c r="C88" s="217">
        <v>6942</v>
      </c>
      <c r="D88" s="217">
        <v>6937</v>
      </c>
      <c r="E88" s="263">
        <v>891721</v>
      </c>
      <c r="F88" s="262">
        <v>888865</v>
      </c>
      <c r="G88" s="217">
        <v>1222</v>
      </c>
      <c r="H88" s="497">
        <v>170</v>
      </c>
    </row>
    <row r="89" spans="1:8" ht="11.85" customHeight="1">
      <c r="A89" s="502"/>
      <c r="B89" s="504" t="s">
        <v>41</v>
      </c>
      <c r="C89" s="217">
        <v>7365</v>
      </c>
      <c r="D89" s="217">
        <v>7371</v>
      </c>
      <c r="E89" s="263">
        <v>914386</v>
      </c>
      <c r="F89" s="262">
        <v>915497</v>
      </c>
      <c r="G89" s="217">
        <v>1567</v>
      </c>
      <c r="H89" s="497">
        <v>272</v>
      </c>
    </row>
    <row r="90" spans="1:8" ht="11.85" customHeight="1">
      <c r="A90" s="502"/>
      <c r="B90" s="504" t="s">
        <v>42</v>
      </c>
      <c r="C90" s="217">
        <v>7144</v>
      </c>
      <c r="D90" s="217">
        <v>7157</v>
      </c>
      <c r="E90" s="263">
        <v>872247</v>
      </c>
      <c r="F90" s="262">
        <v>871764</v>
      </c>
      <c r="G90" s="217">
        <v>1256</v>
      </c>
      <c r="H90" s="497">
        <v>316</v>
      </c>
    </row>
    <row r="91" spans="1:8" ht="11.85" customHeight="1">
      <c r="A91" s="502"/>
      <c r="B91" s="504">
        <v>2008</v>
      </c>
      <c r="C91" s="217">
        <v>6921</v>
      </c>
      <c r="D91" s="217">
        <v>6922</v>
      </c>
      <c r="E91" s="263">
        <v>880391</v>
      </c>
      <c r="F91" s="262">
        <v>879189</v>
      </c>
      <c r="G91" s="217">
        <v>897</v>
      </c>
      <c r="H91" s="497">
        <v>306</v>
      </c>
    </row>
    <row r="92" spans="1:8" ht="11.85" customHeight="1">
      <c r="A92" s="502"/>
      <c r="B92" s="504">
        <v>2009</v>
      </c>
      <c r="C92" s="217">
        <v>6338</v>
      </c>
      <c r="D92" s="217">
        <v>6338</v>
      </c>
      <c r="E92" s="263">
        <v>853181</v>
      </c>
      <c r="F92" s="262">
        <v>854530</v>
      </c>
      <c r="G92" s="217">
        <v>227</v>
      </c>
      <c r="H92" s="497">
        <v>183</v>
      </c>
    </row>
    <row r="93" spans="1:8" ht="11.85" customHeight="1">
      <c r="A93" s="502"/>
      <c r="B93" s="504">
        <v>2010</v>
      </c>
      <c r="C93" s="217">
        <v>6407</v>
      </c>
      <c r="D93" s="217">
        <v>6395</v>
      </c>
      <c r="E93" s="263">
        <v>850963</v>
      </c>
      <c r="F93" s="262">
        <v>855625</v>
      </c>
      <c r="G93" s="217">
        <v>256</v>
      </c>
      <c r="H93" s="497">
        <v>151</v>
      </c>
    </row>
    <row r="94" spans="1:8" s="225" customFormat="1" ht="11.85" customHeight="1">
      <c r="A94" s="502"/>
      <c r="B94" s="504">
        <v>2011</v>
      </c>
      <c r="C94" s="217">
        <v>5985</v>
      </c>
      <c r="D94" s="217">
        <v>5980</v>
      </c>
      <c r="E94" s="263">
        <v>905838</v>
      </c>
      <c r="F94" s="262">
        <v>906888</v>
      </c>
      <c r="G94" s="217">
        <v>207</v>
      </c>
      <c r="H94" s="497">
        <v>154</v>
      </c>
    </row>
    <row r="95" spans="1:8" s="225" customFormat="1" ht="11.85" customHeight="1">
      <c r="A95" s="502"/>
      <c r="B95" s="504">
        <v>2012</v>
      </c>
      <c r="C95" s="217">
        <v>7125</v>
      </c>
      <c r="D95" s="217">
        <v>7131</v>
      </c>
      <c r="E95" s="263">
        <v>1141006</v>
      </c>
      <c r="F95" s="262">
        <v>1143880</v>
      </c>
      <c r="G95" s="217">
        <v>204</v>
      </c>
      <c r="H95" s="497">
        <v>230</v>
      </c>
    </row>
    <row r="96" spans="1:8" s="225" customFormat="1" ht="11.85" customHeight="1">
      <c r="A96" s="502"/>
      <c r="B96" s="504">
        <v>2013</v>
      </c>
      <c r="C96" s="217">
        <v>6866</v>
      </c>
      <c r="D96" s="217">
        <v>6869</v>
      </c>
      <c r="E96" s="263">
        <f>1075950+5180</f>
        <v>1081130</v>
      </c>
      <c r="F96" s="262">
        <f>1082361+5180</f>
        <v>1087541</v>
      </c>
      <c r="G96" s="217">
        <v>121</v>
      </c>
      <c r="H96" s="497">
        <v>158</v>
      </c>
    </row>
    <row r="97" spans="1:26" s="225" customFormat="1" ht="11.85" customHeight="1">
      <c r="A97" s="502"/>
      <c r="B97" s="504">
        <v>2014</v>
      </c>
      <c r="C97" s="217">
        <v>6738</v>
      </c>
      <c r="D97" s="217">
        <v>6738</v>
      </c>
      <c r="E97" s="263">
        <v>1049855</v>
      </c>
      <c r="F97" s="262">
        <v>1048683</v>
      </c>
      <c r="G97" s="217">
        <v>136</v>
      </c>
      <c r="H97" s="497">
        <v>168</v>
      </c>
    </row>
    <row r="98" spans="1:26" s="225" customFormat="1" ht="11.85" customHeight="1">
      <c r="A98" s="502"/>
      <c r="B98" s="504">
        <v>2015</v>
      </c>
      <c r="C98" s="217">
        <v>7325</v>
      </c>
      <c r="D98" s="217">
        <v>7325</v>
      </c>
      <c r="E98" s="263">
        <v>1146627</v>
      </c>
      <c r="F98" s="262">
        <v>1141717</v>
      </c>
      <c r="G98" s="217">
        <v>57</v>
      </c>
      <c r="H98" s="497">
        <v>255</v>
      </c>
    </row>
    <row r="99" spans="1:26" s="225" customFormat="1" ht="11.85" customHeight="1">
      <c r="A99" s="502"/>
      <c r="B99" s="504">
        <v>2016</v>
      </c>
      <c r="C99" s="217">
        <v>7647</v>
      </c>
      <c r="D99" s="217">
        <v>7644</v>
      </c>
      <c r="E99" s="263">
        <v>1174610</v>
      </c>
      <c r="F99" s="262">
        <v>1168349</v>
      </c>
      <c r="G99" s="217">
        <v>180</v>
      </c>
      <c r="H99" s="497">
        <v>214</v>
      </c>
    </row>
    <row r="100" spans="1:26" s="225" customFormat="1" ht="11.85" customHeight="1">
      <c r="A100" s="502"/>
      <c r="B100" s="504">
        <v>2017</v>
      </c>
      <c r="C100" s="217">
        <v>8247</v>
      </c>
      <c r="D100" s="217">
        <v>8241</v>
      </c>
      <c r="E100" s="263">
        <v>1263617</v>
      </c>
      <c r="F100" s="262">
        <v>1260471</v>
      </c>
      <c r="G100" s="217">
        <v>274</v>
      </c>
      <c r="H100" s="497">
        <v>170</v>
      </c>
    </row>
    <row r="101" spans="1:26" ht="11.85" customHeight="1">
      <c r="A101" s="503"/>
      <c r="B101" s="505">
        <v>2018</v>
      </c>
      <c r="C101" s="498">
        <v>9202</v>
      </c>
      <c r="D101" s="498">
        <v>9202</v>
      </c>
      <c r="E101" s="499">
        <v>1435880</v>
      </c>
      <c r="F101" s="500">
        <v>1438872</v>
      </c>
      <c r="G101" s="498">
        <v>124</v>
      </c>
      <c r="H101" s="501">
        <v>150</v>
      </c>
    </row>
    <row r="102" spans="1:26" s="36" customFormat="1" ht="14.25" customHeight="1">
      <c r="A102" s="228" t="s">
        <v>536</v>
      </c>
      <c r="P102" s="70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4.25" customHeight="1">
      <c r="A103" s="199" t="s">
        <v>554</v>
      </c>
      <c r="B103" s="196"/>
    </row>
    <row r="104" spans="1:26">
      <c r="A104" s="194" t="s">
        <v>289</v>
      </c>
    </row>
    <row r="105" spans="1:26" s="281" customFormat="1" ht="12.75">
      <c r="A105" s="278" t="s">
        <v>1372</v>
      </c>
      <c r="B105" s="279"/>
      <c r="C105" s="279"/>
      <c r="D105" s="279"/>
      <c r="E105" s="279"/>
      <c r="F105" s="279"/>
      <c r="G105" s="279"/>
      <c r="H105" s="280"/>
    </row>
  </sheetData>
  <mergeCells count="5">
    <mergeCell ref="G6:H6"/>
    <mergeCell ref="A6:A7"/>
    <mergeCell ref="B6:B7"/>
    <mergeCell ref="C6:D6"/>
    <mergeCell ref="E6:F6"/>
  </mergeCells>
  <phoneticPr fontId="0" type="noConversion"/>
  <pageMargins left="0.78740157480314965" right="0.78740157480314965" top="0.86614173228346458" bottom="0.78740157480314965" header="0.51181102362204722" footer="0.51181102362204722"/>
  <pageSetup paperSize="9" scale="91" firstPageNumber="344" orientation="portrait" useFirstPageNumber="1" r:id="rId1"/>
  <headerFooter alignWithMargins="0"/>
  <rowBreaks count="1" manualBreakCount="1">
    <brk id="6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H35"/>
  <sheetViews>
    <sheetView showOutlineSymbols="0" defaultGridColor="0" colorId="31" workbookViewId="0"/>
  </sheetViews>
  <sheetFormatPr defaultColWidth="12" defaultRowHeight="12"/>
  <cols>
    <col min="1" max="1" width="21.42578125" style="194" customWidth="1"/>
    <col min="2" max="4" width="6.7109375" style="194" customWidth="1"/>
    <col min="5" max="5" width="5.85546875" style="194" customWidth="1"/>
    <col min="6" max="6" width="5.42578125" style="194" customWidth="1"/>
    <col min="7" max="7" width="6" style="194" customWidth="1"/>
    <col min="8" max="8" width="6.5703125" style="194" customWidth="1"/>
    <col min="9" max="18" width="6.7109375" style="194" customWidth="1"/>
    <col min="19" max="28" width="7.42578125" style="194" customWidth="1"/>
    <col min="29" max="29" width="6.7109375" style="194" customWidth="1"/>
    <col min="30" max="30" width="6.42578125" style="194" customWidth="1"/>
    <col min="31" max="39" width="7.5703125" style="194" customWidth="1"/>
    <col min="40" max="41" width="7.5703125" style="225" customWidth="1"/>
    <col min="42" max="42" width="7.5703125" style="780" customWidth="1"/>
    <col min="43" max="43" width="1" style="780" customWidth="1"/>
    <col min="44" max="44" width="7.5703125" style="780" customWidth="1"/>
    <col min="45" max="45" width="1" style="780" customWidth="1"/>
    <col min="46" max="46" width="7.5703125" style="780" customWidth="1"/>
    <col min="47" max="47" width="1" style="780" customWidth="1"/>
    <col min="48" max="48" width="7.5703125" style="780" customWidth="1"/>
    <col min="49" max="49" width="1" style="780" customWidth="1"/>
    <col min="50" max="50" width="7.5703125" style="780" customWidth="1"/>
    <col min="51" max="51" width="1" style="780" customWidth="1"/>
    <col min="52" max="52" width="7.5703125" style="780" customWidth="1"/>
    <col min="53" max="53" width="1" style="432" customWidth="1"/>
    <col min="54" max="54" width="12" style="432"/>
    <col min="55" max="16384" width="12" style="194"/>
  </cols>
  <sheetData>
    <row r="1" spans="1:60"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 t="s">
        <v>98</v>
      </c>
    </row>
    <row r="2" spans="1:60">
      <c r="A2" s="193"/>
      <c r="B2" s="193"/>
      <c r="C2" s="193"/>
      <c r="D2" s="193"/>
      <c r="E2" s="193"/>
      <c r="F2" s="193"/>
      <c r="G2" s="193"/>
      <c r="H2" s="193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 t="s">
        <v>38</v>
      </c>
    </row>
    <row r="3" spans="1:60" ht="13.5" customHeight="1"/>
    <row r="4" spans="1:60" s="195" customFormat="1" ht="15" customHeight="1">
      <c r="A4" s="282" t="s">
        <v>649</v>
      </c>
      <c r="B4" s="282"/>
      <c r="C4" s="282"/>
      <c r="D4" s="282"/>
      <c r="E4" s="282"/>
      <c r="F4" s="282"/>
      <c r="G4" s="282"/>
      <c r="H4" s="282"/>
      <c r="AI4" s="781"/>
      <c r="AJ4" s="781"/>
      <c r="AK4" s="781"/>
      <c r="AL4" s="781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1679" t="s">
        <v>252</v>
      </c>
      <c r="BA4" s="782"/>
      <c r="BB4" s="437"/>
    </row>
    <row r="5" spans="1:60" ht="6" customHeight="1"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202"/>
      <c r="AD5" s="202"/>
      <c r="AE5" s="202"/>
      <c r="AF5" s="202"/>
      <c r="AG5" s="202"/>
      <c r="AH5" s="782"/>
      <c r="AI5" s="782"/>
      <c r="AJ5" s="782"/>
      <c r="AK5" s="782"/>
      <c r="AL5" s="782"/>
      <c r="AM5" s="782"/>
      <c r="AN5" s="782"/>
      <c r="AO5" s="782"/>
      <c r="AP5" s="782"/>
      <c r="AQ5" s="782"/>
      <c r="AR5" s="782"/>
      <c r="AS5" s="782"/>
      <c r="AT5" s="783"/>
      <c r="AU5" s="782"/>
      <c r="AV5" s="783"/>
      <c r="AW5" s="782"/>
      <c r="AX5" s="783"/>
      <c r="AY5" s="782"/>
      <c r="AZ5" s="1679"/>
      <c r="BA5" s="782"/>
      <c r="BC5" s="432"/>
      <c r="BD5" s="432"/>
      <c r="BE5" s="432"/>
      <c r="BF5" s="432"/>
      <c r="BG5" s="432"/>
      <c r="BH5" s="432"/>
    </row>
    <row r="6" spans="1:60" s="197" customFormat="1" ht="18.75" customHeight="1">
      <c r="A6" s="493" t="s">
        <v>253</v>
      </c>
      <c r="B6" s="494">
        <v>1965</v>
      </c>
      <c r="C6" s="495">
        <v>1970</v>
      </c>
      <c r="D6" s="495">
        <v>1975</v>
      </c>
      <c r="E6" s="495">
        <v>1976</v>
      </c>
      <c r="F6" s="495">
        <v>1977</v>
      </c>
      <c r="G6" s="495">
        <v>1978</v>
      </c>
      <c r="H6" s="495">
        <v>1979</v>
      </c>
      <c r="I6" s="495">
        <v>1980</v>
      </c>
      <c r="J6" s="496">
        <v>1981</v>
      </c>
      <c r="K6" s="496">
        <v>1982</v>
      </c>
      <c r="L6" s="496">
        <v>1983</v>
      </c>
      <c r="M6" s="496">
        <v>1984</v>
      </c>
      <c r="N6" s="496">
        <v>1985</v>
      </c>
      <c r="O6" s="496">
        <v>1986</v>
      </c>
      <c r="P6" s="496">
        <v>1987</v>
      </c>
      <c r="Q6" s="496">
        <v>1988</v>
      </c>
      <c r="R6" s="496">
        <v>1989</v>
      </c>
      <c r="S6" s="627" t="s">
        <v>135</v>
      </c>
      <c r="T6" s="627">
        <v>1991</v>
      </c>
      <c r="U6" s="627">
        <v>1992</v>
      </c>
      <c r="V6" s="627">
        <v>1993</v>
      </c>
      <c r="W6" s="627">
        <v>1994</v>
      </c>
      <c r="X6" s="627">
        <v>1995</v>
      </c>
      <c r="Y6" s="627">
        <v>1996</v>
      </c>
      <c r="Z6" s="627">
        <v>1997</v>
      </c>
      <c r="AA6" s="627">
        <v>1998</v>
      </c>
      <c r="AB6" s="627">
        <v>1999</v>
      </c>
      <c r="AC6" s="784">
        <v>2000</v>
      </c>
      <c r="AD6" s="495" t="s">
        <v>237</v>
      </c>
      <c r="AE6" s="784">
        <v>2002</v>
      </c>
      <c r="AF6" s="784">
        <v>2003</v>
      </c>
      <c r="AG6" s="784">
        <v>2004</v>
      </c>
      <c r="AH6" s="784">
        <v>2005</v>
      </c>
      <c r="AI6" s="784">
        <v>2006</v>
      </c>
      <c r="AJ6" s="784">
        <v>2007</v>
      </c>
      <c r="AK6" s="784">
        <v>2008</v>
      </c>
      <c r="AL6" s="784">
        <v>2009</v>
      </c>
      <c r="AM6" s="784">
        <v>2010</v>
      </c>
      <c r="AN6" s="784">
        <v>2011</v>
      </c>
      <c r="AO6" s="784">
        <v>2012</v>
      </c>
      <c r="AP6" s="784">
        <v>2013</v>
      </c>
      <c r="AQ6" s="784"/>
      <c r="AR6" s="784">
        <v>2014</v>
      </c>
      <c r="AS6" s="784"/>
      <c r="AT6" s="784">
        <v>2015</v>
      </c>
      <c r="AU6" s="784"/>
      <c r="AV6" s="784">
        <v>2016</v>
      </c>
      <c r="AW6" s="784"/>
      <c r="AX6" s="784">
        <v>2017</v>
      </c>
      <c r="AY6" s="784"/>
      <c r="AZ6" s="784">
        <v>2018</v>
      </c>
      <c r="BA6" s="785"/>
      <c r="BB6" s="433"/>
      <c r="BC6" s="433"/>
      <c r="BD6" s="433"/>
      <c r="BE6" s="433"/>
      <c r="BF6" s="433"/>
      <c r="BG6" s="433"/>
      <c r="BH6" s="433"/>
    </row>
    <row r="7" spans="1:60" ht="17.25" customHeight="1">
      <c r="A7" s="490" t="s">
        <v>254</v>
      </c>
      <c r="B7" s="198"/>
      <c r="C7" s="198"/>
      <c r="D7" s="198"/>
      <c r="E7" s="198"/>
      <c r="F7" s="198"/>
      <c r="G7" s="198"/>
      <c r="H7" s="198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786"/>
      <c r="BC7" s="432"/>
      <c r="BD7" s="432"/>
      <c r="BE7" s="432"/>
      <c r="BF7" s="432"/>
      <c r="BG7" s="432"/>
      <c r="BH7" s="432"/>
    </row>
    <row r="8" spans="1:60" ht="11.25" customHeight="1">
      <c r="A8" s="491" t="s">
        <v>441</v>
      </c>
      <c r="B8" s="199"/>
      <c r="C8" s="199"/>
      <c r="D8" s="199"/>
      <c r="E8" s="199"/>
      <c r="F8" s="199"/>
      <c r="G8" s="199"/>
      <c r="H8" s="199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786"/>
      <c r="BC8" s="432"/>
      <c r="BD8" s="432"/>
      <c r="BE8" s="432"/>
      <c r="BF8" s="432"/>
      <c r="BG8" s="432"/>
      <c r="BH8" s="432"/>
    </row>
    <row r="9" spans="1:60" ht="11.25" customHeight="1">
      <c r="A9" s="491" t="s">
        <v>255</v>
      </c>
      <c r="B9" s="200">
        <v>8996</v>
      </c>
      <c r="C9" s="200">
        <v>8610</v>
      </c>
      <c r="D9" s="200">
        <v>12068</v>
      </c>
      <c r="E9" s="200">
        <v>10100</v>
      </c>
      <c r="F9" s="200">
        <v>9000</v>
      </c>
      <c r="G9" s="200">
        <v>8995</v>
      </c>
      <c r="H9" s="200">
        <v>8500</v>
      </c>
      <c r="I9" s="201">
        <v>8574</v>
      </c>
      <c r="J9" s="201">
        <v>8778</v>
      </c>
      <c r="K9" s="201">
        <v>9332</v>
      </c>
      <c r="L9" s="201">
        <v>9972</v>
      </c>
      <c r="M9" s="201">
        <v>10640</v>
      </c>
      <c r="N9" s="201">
        <v>11786</v>
      </c>
      <c r="O9" s="201">
        <v>11927</v>
      </c>
      <c r="P9" s="201">
        <v>14177</v>
      </c>
      <c r="Q9" s="201">
        <v>15442</v>
      </c>
      <c r="R9" s="201">
        <v>17392</v>
      </c>
      <c r="S9" s="201">
        <v>20597</v>
      </c>
      <c r="T9" s="201">
        <v>21948</v>
      </c>
      <c r="U9" s="201">
        <v>24300</v>
      </c>
      <c r="V9" s="201">
        <v>26100</v>
      </c>
      <c r="W9" s="201">
        <v>27588</v>
      </c>
      <c r="X9" s="208">
        <v>29661</v>
      </c>
      <c r="Y9" s="208">
        <v>28371</v>
      </c>
      <c r="Z9" s="208">
        <v>30296</v>
      </c>
      <c r="AA9" s="208">
        <v>32593</v>
      </c>
      <c r="AB9" s="208">
        <v>32412</v>
      </c>
      <c r="AC9" s="208">
        <v>41998</v>
      </c>
      <c r="AD9" s="208">
        <v>40424</v>
      </c>
      <c r="AE9" s="208">
        <v>35125</v>
      </c>
      <c r="AF9" s="208">
        <v>36260</v>
      </c>
      <c r="AG9" s="208">
        <v>32467</v>
      </c>
      <c r="AH9" s="208">
        <v>36053</v>
      </c>
      <c r="AI9" s="208">
        <v>34476</v>
      </c>
      <c r="AJ9" s="208">
        <v>24602</v>
      </c>
      <c r="AK9" s="208">
        <v>26955</v>
      </c>
      <c r="AL9" s="208">
        <v>25645</v>
      </c>
      <c r="AM9" s="208">
        <v>31296</v>
      </c>
      <c r="AN9" s="208">
        <v>31601</v>
      </c>
      <c r="AO9" s="208">
        <v>29256</v>
      </c>
      <c r="AP9" s="208">
        <v>47395</v>
      </c>
      <c r="AQ9" s="436">
        <v>1</v>
      </c>
      <c r="AR9" s="208">
        <v>47658</v>
      </c>
      <c r="AS9" s="436">
        <v>1</v>
      </c>
      <c r="AT9" s="208">
        <v>43392</v>
      </c>
      <c r="AU9" s="436">
        <v>1</v>
      </c>
      <c r="AV9" s="208">
        <v>42859</v>
      </c>
      <c r="AW9" s="436">
        <v>1</v>
      </c>
      <c r="AX9" s="208">
        <v>41517</v>
      </c>
      <c r="AY9" s="436">
        <v>1</v>
      </c>
      <c r="AZ9" s="208">
        <v>40954</v>
      </c>
      <c r="BA9" s="484">
        <v>1</v>
      </c>
      <c r="BC9" s="432"/>
      <c r="BD9" s="432"/>
      <c r="BE9" s="432"/>
      <c r="BF9" s="432"/>
      <c r="BG9" s="432"/>
      <c r="BH9" s="432"/>
    </row>
    <row r="10" spans="1:60" ht="11.25" customHeight="1">
      <c r="A10" s="491" t="s">
        <v>256</v>
      </c>
      <c r="B10" s="200">
        <v>9371</v>
      </c>
      <c r="C10" s="200">
        <v>12620</v>
      </c>
      <c r="D10" s="200">
        <v>12776</v>
      </c>
      <c r="E10" s="200">
        <v>9575</v>
      </c>
      <c r="F10" s="200">
        <v>4600</v>
      </c>
      <c r="G10" s="200">
        <v>4590</v>
      </c>
      <c r="H10" s="200">
        <v>4907</v>
      </c>
      <c r="I10" s="201">
        <v>5092</v>
      </c>
      <c r="J10" s="201">
        <v>5540</v>
      </c>
      <c r="K10" s="201">
        <v>5264</v>
      </c>
      <c r="L10" s="201">
        <v>5306</v>
      </c>
      <c r="M10" s="201">
        <v>5298</v>
      </c>
      <c r="N10" s="201">
        <v>6072</v>
      </c>
      <c r="O10" s="201">
        <v>6294</v>
      </c>
      <c r="P10" s="201">
        <v>6618</v>
      </c>
      <c r="Q10" s="201">
        <v>6016</v>
      </c>
      <c r="R10" s="201">
        <v>6627</v>
      </c>
      <c r="S10" s="201">
        <v>6956</v>
      </c>
      <c r="T10" s="201">
        <v>7072</v>
      </c>
      <c r="U10" s="201">
        <v>7619</v>
      </c>
      <c r="V10" s="201">
        <v>6794</v>
      </c>
      <c r="W10" s="201">
        <v>7140</v>
      </c>
      <c r="X10" s="208">
        <v>7266</v>
      </c>
      <c r="Y10" s="208">
        <v>7910</v>
      </c>
      <c r="Z10" s="208">
        <v>6868</v>
      </c>
      <c r="AA10" s="208">
        <v>7880</v>
      </c>
      <c r="AB10" s="208">
        <v>7795</v>
      </c>
      <c r="AC10" s="208">
        <v>8379</v>
      </c>
      <c r="AD10" s="208">
        <v>7441</v>
      </c>
      <c r="AE10" s="208">
        <v>5972</v>
      </c>
      <c r="AF10" s="208">
        <v>7950</v>
      </c>
      <c r="AG10" s="208">
        <v>9168</v>
      </c>
      <c r="AH10" s="208">
        <v>8737</v>
      </c>
      <c r="AI10" s="208">
        <v>8659</v>
      </c>
      <c r="AJ10" s="208">
        <v>5362</v>
      </c>
      <c r="AK10" s="208">
        <v>9483</v>
      </c>
      <c r="AL10" s="208">
        <v>10189</v>
      </c>
      <c r="AM10" s="208">
        <v>10015</v>
      </c>
      <c r="AN10" s="208">
        <v>8200</v>
      </c>
      <c r="AO10" s="208">
        <v>5058</v>
      </c>
      <c r="AP10" s="208">
        <v>6259</v>
      </c>
      <c r="AQ10" s="436">
        <v>1</v>
      </c>
      <c r="AR10" s="208">
        <v>5583</v>
      </c>
      <c r="AS10" s="436">
        <v>1</v>
      </c>
      <c r="AT10" s="208">
        <v>4614</v>
      </c>
      <c r="AU10" s="436">
        <v>1</v>
      </c>
      <c r="AV10" s="208">
        <v>4384</v>
      </c>
      <c r="AW10" s="436">
        <v>1</v>
      </c>
      <c r="AX10" s="208">
        <v>5285</v>
      </c>
      <c r="AY10" s="436">
        <v>1</v>
      </c>
      <c r="AZ10" s="208">
        <v>5471</v>
      </c>
      <c r="BA10" s="484">
        <v>1</v>
      </c>
      <c r="BC10" s="432"/>
      <c r="BD10" s="432"/>
      <c r="BE10" s="432"/>
      <c r="BF10" s="432"/>
      <c r="BG10" s="432"/>
      <c r="BH10" s="432"/>
    </row>
    <row r="11" spans="1:60" ht="11.25" customHeight="1">
      <c r="A11" s="491" t="s">
        <v>442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434"/>
      <c r="AR11" s="202"/>
      <c r="AS11" s="434"/>
      <c r="AT11" s="202"/>
      <c r="AU11" s="434"/>
      <c r="AV11" s="202"/>
      <c r="AW11" s="434"/>
      <c r="AX11" s="202"/>
      <c r="AY11" s="434"/>
      <c r="AZ11" s="202"/>
      <c r="BA11" s="485"/>
      <c r="BC11" s="432"/>
      <c r="BD11" s="432"/>
      <c r="BE11" s="432"/>
      <c r="BF11" s="432"/>
      <c r="BG11" s="432"/>
      <c r="BH11" s="432"/>
    </row>
    <row r="12" spans="1:60" ht="11.25" customHeight="1">
      <c r="A12" s="491" t="s">
        <v>443</v>
      </c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434"/>
      <c r="AR12" s="202"/>
      <c r="AS12" s="434"/>
      <c r="AT12" s="202"/>
      <c r="AU12" s="434"/>
      <c r="AV12" s="202"/>
      <c r="AW12" s="434"/>
      <c r="AX12" s="202"/>
      <c r="AY12" s="434"/>
      <c r="AZ12" s="202"/>
      <c r="BA12" s="485"/>
      <c r="BC12" s="432"/>
      <c r="BD12" s="432"/>
      <c r="BE12" s="432"/>
      <c r="BF12" s="432"/>
      <c r="BG12" s="432"/>
      <c r="BH12" s="432"/>
    </row>
    <row r="13" spans="1:60" ht="11.25" customHeight="1">
      <c r="A13" s="491" t="s">
        <v>255</v>
      </c>
      <c r="B13" s="200">
        <v>4150</v>
      </c>
      <c r="C13" s="200">
        <v>4300</v>
      </c>
      <c r="D13" s="200">
        <v>8983</v>
      </c>
      <c r="E13" s="200">
        <v>7250</v>
      </c>
      <c r="F13" s="200">
        <v>5000</v>
      </c>
      <c r="G13" s="200">
        <v>4642</v>
      </c>
      <c r="H13" s="200">
        <v>4300</v>
      </c>
      <c r="I13" s="201">
        <v>4223</v>
      </c>
      <c r="J13" s="201">
        <v>4400</v>
      </c>
      <c r="K13" s="201">
        <v>3950</v>
      </c>
      <c r="L13" s="201">
        <v>3792</v>
      </c>
      <c r="M13" s="201">
        <v>4073</v>
      </c>
      <c r="N13" s="201">
        <v>5059</v>
      </c>
      <c r="O13" s="201">
        <v>6653</v>
      </c>
      <c r="P13" s="201">
        <v>6932</v>
      </c>
      <c r="Q13" s="201">
        <v>7036</v>
      </c>
      <c r="R13" s="201">
        <v>6670</v>
      </c>
      <c r="S13" s="201">
        <v>5598</v>
      </c>
      <c r="T13" s="201">
        <v>5388</v>
      </c>
      <c r="U13" s="201">
        <v>5585</v>
      </c>
      <c r="V13" s="201">
        <v>6124</v>
      </c>
      <c r="W13" s="201">
        <v>7053</v>
      </c>
      <c r="X13" s="208">
        <v>6305</v>
      </c>
      <c r="Y13" s="208">
        <v>8450</v>
      </c>
      <c r="Z13" s="208">
        <v>7441</v>
      </c>
      <c r="AA13" s="208">
        <v>7000</v>
      </c>
      <c r="AB13" s="208">
        <v>8950</v>
      </c>
      <c r="AC13" s="208">
        <v>6973</v>
      </c>
      <c r="AD13" s="208">
        <v>12646</v>
      </c>
      <c r="AE13" s="208">
        <v>16529</v>
      </c>
      <c r="AF13" s="208">
        <v>15540</v>
      </c>
      <c r="AG13" s="208">
        <v>15915</v>
      </c>
      <c r="AH13" s="208">
        <v>14020</v>
      </c>
      <c r="AI13" s="208">
        <v>16224</v>
      </c>
      <c r="AJ13" s="208">
        <v>30069</v>
      </c>
      <c r="AK13" s="208">
        <v>32944</v>
      </c>
      <c r="AL13" s="208">
        <v>31745</v>
      </c>
      <c r="AM13" s="208">
        <v>29390</v>
      </c>
      <c r="AN13" s="208">
        <v>29503</v>
      </c>
      <c r="AO13" s="208">
        <v>24864</v>
      </c>
      <c r="AP13" s="208" t="s">
        <v>177</v>
      </c>
      <c r="AQ13" s="436">
        <v>1</v>
      </c>
      <c r="AR13" s="208" t="s">
        <v>177</v>
      </c>
      <c r="AS13" s="436">
        <v>1</v>
      </c>
      <c r="AT13" s="208" t="s">
        <v>177</v>
      </c>
      <c r="AU13" s="436">
        <v>1</v>
      </c>
      <c r="AV13" s="208" t="s">
        <v>177</v>
      </c>
      <c r="AW13" s="436">
        <v>1</v>
      </c>
      <c r="AX13" s="208" t="s">
        <v>177</v>
      </c>
      <c r="AY13" s="436">
        <v>1</v>
      </c>
      <c r="AZ13" s="208" t="s">
        <v>177</v>
      </c>
      <c r="BA13" s="484">
        <v>1</v>
      </c>
      <c r="BC13" s="432"/>
      <c r="BD13" s="432"/>
      <c r="BE13" s="432"/>
      <c r="BF13" s="432"/>
      <c r="BG13" s="432"/>
      <c r="BH13" s="432"/>
    </row>
    <row r="14" spans="1:60" ht="11.25" customHeight="1">
      <c r="A14" s="491" t="s">
        <v>256</v>
      </c>
      <c r="B14" s="200">
        <v>5450</v>
      </c>
      <c r="C14" s="200">
        <v>8000</v>
      </c>
      <c r="D14" s="200">
        <v>8441</v>
      </c>
      <c r="E14" s="200">
        <v>6400</v>
      </c>
      <c r="F14" s="200">
        <v>1750</v>
      </c>
      <c r="G14" s="200">
        <v>1800</v>
      </c>
      <c r="H14" s="200">
        <v>1868</v>
      </c>
      <c r="I14" s="201">
        <v>2032</v>
      </c>
      <c r="J14" s="201">
        <v>2380</v>
      </c>
      <c r="K14" s="201">
        <v>2088</v>
      </c>
      <c r="L14" s="201">
        <v>2515</v>
      </c>
      <c r="M14" s="201">
        <v>2674</v>
      </c>
      <c r="N14" s="201">
        <v>2281</v>
      </c>
      <c r="O14" s="201">
        <v>2375</v>
      </c>
      <c r="P14" s="201">
        <v>2811</v>
      </c>
      <c r="Q14" s="201">
        <v>3604</v>
      </c>
      <c r="R14" s="201">
        <v>3366</v>
      </c>
      <c r="S14" s="201">
        <v>3564</v>
      </c>
      <c r="T14" s="201">
        <v>3888</v>
      </c>
      <c r="U14" s="201">
        <v>3491</v>
      </c>
      <c r="V14" s="201">
        <v>3306</v>
      </c>
      <c r="W14" s="201">
        <v>3460</v>
      </c>
      <c r="X14" s="208">
        <v>3684</v>
      </c>
      <c r="Y14" s="208">
        <v>3512</v>
      </c>
      <c r="Z14" s="208">
        <v>5171</v>
      </c>
      <c r="AA14" s="208">
        <v>4402</v>
      </c>
      <c r="AB14" s="208">
        <v>3741</v>
      </c>
      <c r="AC14" s="208">
        <v>3591</v>
      </c>
      <c r="AD14" s="208">
        <v>3503</v>
      </c>
      <c r="AE14" s="208">
        <v>3981</v>
      </c>
      <c r="AF14" s="208">
        <v>2650</v>
      </c>
      <c r="AG14" s="208">
        <v>3057</v>
      </c>
      <c r="AH14" s="208">
        <v>3398</v>
      </c>
      <c r="AI14" s="208">
        <v>4075</v>
      </c>
      <c r="AJ14" s="208">
        <v>6554</v>
      </c>
      <c r="AK14" s="208">
        <v>2971</v>
      </c>
      <c r="AL14" s="208">
        <v>2627</v>
      </c>
      <c r="AM14" s="208">
        <v>2183</v>
      </c>
      <c r="AN14" s="208">
        <v>1705</v>
      </c>
      <c r="AO14" s="208">
        <v>1399</v>
      </c>
      <c r="AP14" s="208" t="s">
        <v>177</v>
      </c>
      <c r="AQ14" s="436">
        <v>1</v>
      </c>
      <c r="AR14" s="208" t="s">
        <v>177</v>
      </c>
      <c r="AS14" s="436">
        <v>1</v>
      </c>
      <c r="AT14" s="208" t="s">
        <v>177</v>
      </c>
      <c r="AU14" s="436">
        <v>1</v>
      </c>
      <c r="AV14" s="208" t="s">
        <v>177</v>
      </c>
      <c r="AW14" s="436">
        <v>1</v>
      </c>
      <c r="AX14" s="208" t="s">
        <v>177</v>
      </c>
      <c r="AY14" s="436">
        <v>1</v>
      </c>
      <c r="AZ14" s="208" t="s">
        <v>177</v>
      </c>
      <c r="BA14" s="484">
        <v>1</v>
      </c>
      <c r="BC14" s="432"/>
      <c r="BD14" s="432"/>
      <c r="BE14" s="432"/>
      <c r="BF14" s="432"/>
      <c r="BG14" s="432"/>
      <c r="BH14" s="432"/>
    </row>
    <row r="15" spans="1:60" ht="11.25" customHeight="1">
      <c r="A15" s="491" t="s">
        <v>257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434"/>
      <c r="AR15" s="202"/>
      <c r="AS15" s="434"/>
      <c r="AT15" s="202"/>
      <c r="AU15" s="434"/>
      <c r="AV15" s="202"/>
      <c r="AW15" s="434"/>
      <c r="AX15" s="202"/>
      <c r="AY15" s="434"/>
      <c r="AZ15" s="202"/>
      <c r="BA15" s="485"/>
    </row>
    <row r="16" spans="1:60" ht="11.25" customHeight="1">
      <c r="A16" s="491" t="s">
        <v>255</v>
      </c>
      <c r="B16" s="202">
        <v>232</v>
      </c>
      <c r="C16" s="202">
        <v>408</v>
      </c>
      <c r="D16" s="202">
        <v>346</v>
      </c>
      <c r="E16" s="202">
        <v>347</v>
      </c>
      <c r="F16" s="202">
        <v>397</v>
      </c>
      <c r="G16" s="202">
        <v>320</v>
      </c>
      <c r="H16" s="202">
        <v>349</v>
      </c>
      <c r="I16" s="203">
        <v>399</v>
      </c>
      <c r="J16" s="203">
        <v>358</v>
      </c>
      <c r="K16" s="203">
        <v>376</v>
      </c>
      <c r="L16" s="203">
        <v>390</v>
      </c>
      <c r="M16" s="203">
        <v>414</v>
      </c>
      <c r="N16" s="203">
        <v>421</v>
      </c>
      <c r="O16" s="203">
        <v>424</v>
      </c>
      <c r="P16" s="203">
        <v>407</v>
      </c>
      <c r="Q16" s="203">
        <v>416</v>
      </c>
      <c r="R16" s="203">
        <v>414</v>
      </c>
      <c r="S16" s="202">
        <v>411</v>
      </c>
      <c r="T16" s="202">
        <v>453</v>
      </c>
      <c r="U16" s="202">
        <v>466</v>
      </c>
      <c r="V16" s="202">
        <v>494</v>
      </c>
      <c r="W16" s="202">
        <v>499</v>
      </c>
      <c r="X16" s="202">
        <v>467</v>
      </c>
      <c r="Y16" s="202">
        <v>567</v>
      </c>
      <c r="Z16" s="202">
        <v>551</v>
      </c>
      <c r="AA16" s="202">
        <v>528</v>
      </c>
      <c r="AB16" s="202">
        <v>562</v>
      </c>
      <c r="AC16" s="202">
        <v>630</v>
      </c>
      <c r="AD16" s="202">
        <v>598</v>
      </c>
      <c r="AE16" s="202">
        <v>618</v>
      </c>
      <c r="AF16" s="202">
        <v>611</v>
      </c>
      <c r="AG16" s="202">
        <v>620</v>
      </c>
      <c r="AH16" s="202">
        <v>651</v>
      </c>
      <c r="AI16" s="202">
        <v>611</v>
      </c>
      <c r="AJ16" s="202">
        <v>519</v>
      </c>
      <c r="AK16" s="202">
        <v>648</v>
      </c>
      <c r="AL16" s="202">
        <v>542</v>
      </c>
      <c r="AM16" s="202">
        <v>726</v>
      </c>
      <c r="AN16" s="202">
        <v>634</v>
      </c>
      <c r="AO16" s="202">
        <v>543</v>
      </c>
      <c r="AP16" s="202">
        <v>561</v>
      </c>
      <c r="AQ16" s="434"/>
      <c r="AR16" s="202">
        <v>379</v>
      </c>
      <c r="AS16" s="434"/>
      <c r="AT16" s="202">
        <v>473</v>
      </c>
      <c r="AU16" s="434"/>
      <c r="AV16" s="202">
        <v>461</v>
      </c>
      <c r="AW16" s="434"/>
      <c r="AX16" s="202">
        <v>533</v>
      </c>
      <c r="AY16" s="434"/>
      <c r="AZ16" s="202">
        <v>724</v>
      </c>
      <c r="BA16" s="485"/>
    </row>
    <row r="17" spans="1:53" ht="11.25" customHeight="1">
      <c r="A17" s="491" t="s">
        <v>256</v>
      </c>
      <c r="B17" s="202">
        <v>320</v>
      </c>
      <c r="C17" s="202">
        <v>288</v>
      </c>
      <c r="D17" s="202">
        <v>275</v>
      </c>
      <c r="E17" s="202">
        <v>303</v>
      </c>
      <c r="F17" s="202">
        <v>309</v>
      </c>
      <c r="G17" s="202">
        <v>305</v>
      </c>
      <c r="H17" s="202">
        <v>306</v>
      </c>
      <c r="I17" s="203">
        <v>306</v>
      </c>
      <c r="J17" s="203">
        <v>295</v>
      </c>
      <c r="K17" s="203">
        <v>319</v>
      </c>
      <c r="L17" s="203">
        <v>307</v>
      </c>
      <c r="M17" s="203">
        <v>321</v>
      </c>
      <c r="N17" s="203">
        <v>305</v>
      </c>
      <c r="O17" s="203">
        <v>299</v>
      </c>
      <c r="P17" s="203">
        <v>296</v>
      </c>
      <c r="Q17" s="203">
        <v>309</v>
      </c>
      <c r="R17" s="203">
        <v>301</v>
      </c>
      <c r="S17" s="202">
        <v>307</v>
      </c>
      <c r="T17" s="202">
        <v>282</v>
      </c>
      <c r="U17" s="202">
        <v>281</v>
      </c>
      <c r="V17" s="202">
        <v>258</v>
      </c>
      <c r="W17" s="202">
        <v>257</v>
      </c>
      <c r="X17" s="202">
        <v>247</v>
      </c>
      <c r="Y17" s="202">
        <v>236</v>
      </c>
      <c r="Z17" s="202">
        <v>232</v>
      </c>
      <c r="AA17" s="202">
        <v>225</v>
      </c>
      <c r="AB17" s="202">
        <v>222</v>
      </c>
      <c r="AC17" s="202">
        <v>213</v>
      </c>
      <c r="AD17" s="202">
        <v>201</v>
      </c>
      <c r="AE17" s="202">
        <v>192</v>
      </c>
      <c r="AF17" s="202">
        <v>194</v>
      </c>
      <c r="AG17" s="202">
        <v>207</v>
      </c>
      <c r="AH17" s="202">
        <v>228</v>
      </c>
      <c r="AI17" s="202">
        <v>246</v>
      </c>
      <c r="AJ17" s="202">
        <v>266</v>
      </c>
      <c r="AK17" s="202">
        <v>318</v>
      </c>
      <c r="AL17" s="202">
        <v>373</v>
      </c>
      <c r="AM17" s="202">
        <v>428</v>
      </c>
      <c r="AN17" s="202">
        <v>446</v>
      </c>
      <c r="AO17" s="202">
        <v>465</v>
      </c>
      <c r="AP17" s="202">
        <v>533</v>
      </c>
      <c r="AQ17" s="434"/>
      <c r="AR17" s="202">
        <v>645</v>
      </c>
      <c r="AS17" s="434"/>
      <c r="AT17" s="202">
        <v>631</v>
      </c>
      <c r="AU17" s="434"/>
      <c r="AV17" s="202">
        <v>671</v>
      </c>
      <c r="AW17" s="434"/>
      <c r="AX17" s="202">
        <v>865</v>
      </c>
      <c r="AY17" s="434"/>
      <c r="AZ17" s="202">
        <v>1125</v>
      </c>
      <c r="BA17" s="485"/>
    </row>
    <row r="18" spans="1:53" ht="11.25" customHeight="1">
      <c r="A18" s="491" t="s">
        <v>258</v>
      </c>
      <c r="B18" s="202"/>
      <c r="C18" s="202"/>
      <c r="D18" s="202"/>
      <c r="E18" s="202"/>
      <c r="F18" s="202"/>
      <c r="G18" s="202"/>
      <c r="H18" s="202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434"/>
      <c r="AR18" s="202"/>
      <c r="AS18" s="434"/>
      <c r="AT18" s="202"/>
      <c r="AU18" s="434"/>
      <c r="AV18" s="202"/>
      <c r="AW18" s="434"/>
      <c r="AX18" s="202"/>
      <c r="AY18" s="434"/>
      <c r="AZ18" s="202"/>
      <c r="BA18" s="485"/>
    </row>
    <row r="19" spans="1:53" ht="11.25" customHeight="1">
      <c r="A19" s="491" t="s">
        <v>255</v>
      </c>
      <c r="B19" s="202">
        <v>7.8</v>
      </c>
      <c r="C19" s="202">
        <v>9.5</v>
      </c>
      <c r="D19" s="202">
        <v>0.7</v>
      </c>
      <c r="E19" s="202">
        <v>1.5</v>
      </c>
      <c r="F19" s="202">
        <v>2.8</v>
      </c>
      <c r="G19" s="202">
        <v>2.2999999999999998</v>
      </c>
      <c r="H19" s="202">
        <v>2.1</v>
      </c>
      <c r="I19" s="204">
        <v>3</v>
      </c>
      <c r="J19" s="204">
        <v>4.0999999999999996</v>
      </c>
      <c r="K19" s="204">
        <v>4</v>
      </c>
      <c r="L19" s="204">
        <v>3.2</v>
      </c>
      <c r="M19" s="204">
        <v>0.9</v>
      </c>
      <c r="N19" s="204">
        <v>0.7</v>
      </c>
      <c r="O19" s="204">
        <v>0.6</v>
      </c>
      <c r="P19" s="204">
        <v>0.6</v>
      </c>
      <c r="Q19" s="204">
        <v>0.6</v>
      </c>
      <c r="R19" s="204">
        <v>0.3</v>
      </c>
      <c r="S19" s="205">
        <v>0.4</v>
      </c>
      <c r="T19" s="205">
        <v>0.3</v>
      </c>
      <c r="U19" s="205">
        <v>0.1</v>
      </c>
      <c r="V19" s="205">
        <v>4.2</v>
      </c>
      <c r="W19" s="205">
        <v>5.2</v>
      </c>
      <c r="X19" s="205">
        <v>5</v>
      </c>
      <c r="Y19" s="205">
        <v>3</v>
      </c>
      <c r="Z19" s="205">
        <v>0.4</v>
      </c>
      <c r="AA19" s="205">
        <v>0.6</v>
      </c>
      <c r="AB19" s="205">
        <v>0.3</v>
      </c>
      <c r="AC19" s="205">
        <v>0.2</v>
      </c>
      <c r="AD19" s="205">
        <v>0.1</v>
      </c>
      <c r="AE19" s="205">
        <v>0.1</v>
      </c>
      <c r="AF19" s="205">
        <v>0.1</v>
      </c>
      <c r="AG19" s="205">
        <v>0.1</v>
      </c>
      <c r="AH19" s="205">
        <v>0.1</v>
      </c>
      <c r="AI19" s="205">
        <v>0.2</v>
      </c>
      <c r="AJ19" s="205">
        <v>0.1</v>
      </c>
      <c r="AK19" s="205">
        <v>0.1</v>
      </c>
      <c r="AL19" s="205">
        <v>0.2</v>
      </c>
      <c r="AM19" s="205">
        <v>3.1</v>
      </c>
      <c r="AN19" s="205">
        <v>2.4</v>
      </c>
      <c r="AO19" s="205">
        <v>1.3</v>
      </c>
      <c r="AP19" s="205">
        <v>0.5</v>
      </c>
      <c r="AQ19" s="435"/>
      <c r="AR19" s="205">
        <v>0.5</v>
      </c>
      <c r="AS19" s="435"/>
      <c r="AT19" s="205">
        <v>1</v>
      </c>
      <c r="AU19" s="435"/>
      <c r="AV19" s="205">
        <v>0.7</v>
      </c>
      <c r="AW19" s="435"/>
      <c r="AX19" s="205">
        <v>0.7</v>
      </c>
      <c r="AY19" s="435"/>
      <c r="AZ19" s="205">
        <v>0.6</v>
      </c>
      <c r="BA19" s="486"/>
    </row>
    <row r="20" spans="1:53" ht="11.25" customHeight="1">
      <c r="A20" s="491" t="s">
        <v>256</v>
      </c>
      <c r="B20" s="202">
        <v>105.3</v>
      </c>
      <c r="C20" s="202">
        <v>120.1</v>
      </c>
      <c r="D20" s="202">
        <v>104.2</v>
      </c>
      <c r="E20" s="202">
        <v>93.2</v>
      </c>
      <c r="F20" s="202">
        <v>90.2</v>
      </c>
      <c r="G20" s="206">
        <v>77</v>
      </c>
      <c r="H20" s="206">
        <v>77</v>
      </c>
      <c r="I20" s="204">
        <v>74.3</v>
      </c>
      <c r="J20" s="204">
        <v>70.8</v>
      </c>
      <c r="K20" s="204">
        <v>69.3</v>
      </c>
      <c r="L20" s="204">
        <v>69.3</v>
      </c>
      <c r="M20" s="204">
        <v>70.599999999999994</v>
      </c>
      <c r="N20" s="204">
        <v>69.900000000000006</v>
      </c>
      <c r="O20" s="204">
        <v>65.5</v>
      </c>
      <c r="P20" s="204">
        <v>64</v>
      </c>
      <c r="Q20" s="204">
        <v>60.2</v>
      </c>
      <c r="R20" s="204">
        <v>60.2</v>
      </c>
      <c r="S20" s="205">
        <v>59.9</v>
      </c>
      <c r="T20" s="205">
        <v>59.9</v>
      </c>
      <c r="U20" s="205">
        <v>60.4</v>
      </c>
      <c r="V20" s="205">
        <v>56.1</v>
      </c>
      <c r="W20" s="205">
        <v>55.3</v>
      </c>
      <c r="X20" s="205">
        <v>53</v>
      </c>
      <c r="Y20" s="205">
        <v>51</v>
      </c>
      <c r="Z20" s="205">
        <v>48</v>
      </c>
      <c r="AA20" s="205">
        <v>48</v>
      </c>
      <c r="AB20" s="205">
        <v>49</v>
      </c>
      <c r="AC20" s="205">
        <v>47</v>
      </c>
      <c r="AD20" s="205">
        <v>46</v>
      </c>
      <c r="AE20" s="205">
        <v>46.3</v>
      </c>
      <c r="AF20" s="205">
        <v>47.3</v>
      </c>
      <c r="AG20" s="205">
        <v>55</v>
      </c>
      <c r="AH20" s="205">
        <v>62</v>
      </c>
      <c r="AI20" s="205">
        <v>78</v>
      </c>
      <c r="AJ20" s="205">
        <v>72</v>
      </c>
      <c r="AK20" s="205">
        <v>102</v>
      </c>
      <c r="AL20" s="205">
        <v>107.6</v>
      </c>
      <c r="AM20" s="205">
        <v>102.5</v>
      </c>
      <c r="AN20" s="205">
        <v>108.9</v>
      </c>
      <c r="AO20" s="205">
        <v>98.3</v>
      </c>
      <c r="AP20" s="205">
        <v>92</v>
      </c>
      <c r="AQ20" s="435"/>
      <c r="AR20" s="205">
        <v>110</v>
      </c>
      <c r="AS20" s="435"/>
      <c r="AT20" s="205">
        <v>118</v>
      </c>
      <c r="AU20" s="435"/>
      <c r="AV20" s="205">
        <v>136</v>
      </c>
      <c r="AW20" s="435"/>
      <c r="AX20" s="205">
        <v>163</v>
      </c>
      <c r="AY20" s="435"/>
      <c r="AZ20" s="205">
        <v>167</v>
      </c>
      <c r="BA20" s="486"/>
    </row>
    <row r="21" spans="1:53" ht="11.25" customHeight="1">
      <c r="A21" s="491" t="s">
        <v>259</v>
      </c>
      <c r="B21" s="202"/>
      <c r="C21" s="202"/>
      <c r="D21" s="202"/>
      <c r="E21" s="202"/>
      <c r="F21" s="202"/>
      <c r="G21" s="202"/>
      <c r="H21" s="202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434"/>
      <c r="AR21" s="202"/>
      <c r="AS21" s="434"/>
      <c r="AT21" s="202"/>
      <c r="AU21" s="434"/>
      <c r="AV21" s="202"/>
      <c r="AW21" s="434"/>
      <c r="AX21" s="202"/>
      <c r="AY21" s="434"/>
      <c r="AZ21" s="202"/>
      <c r="BA21" s="485"/>
    </row>
    <row r="22" spans="1:53" ht="11.25" customHeight="1">
      <c r="A22" s="491" t="s">
        <v>255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0.1</v>
      </c>
      <c r="Q22" s="204">
        <v>0.1</v>
      </c>
      <c r="R22" s="204">
        <v>0.5</v>
      </c>
      <c r="S22" s="204">
        <v>1</v>
      </c>
      <c r="T22" s="204">
        <v>1.5</v>
      </c>
      <c r="U22" s="204">
        <v>1.4</v>
      </c>
      <c r="V22" s="204">
        <v>1.6</v>
      </c>
      <c r="W22" s="204">
        <v>1.9</v>
      </c>
      <c r="X22" s="205">
        <v>2.2999999999999998</v>
      </c>
      <c r="Y22" s="205">
        <v>2.6</v>
      </c>
      <c r="Z22" s="205">
        <v>2.7</v>
      </c>
      <c r="AA22" s="205">
        <v>3.5</v>
      </c>
      <c r="AB22" s="205">
        <v>3.5</v>
      </c>
      <c r="AC22" s="205">
        <v>3.1</v>
      </c>
      <c r="AD22" s="205">
        <v>3</v>
      </c>
      <c r="AE22" s="205">
        <v>2.7</v>
      </c>
      <c r="AF22" s="205">
        <v>0</v>
      </c>
      <c r="AG22" s="205">
        <v>0</v>
      </c>
      <c r="AH22" s="205">
        <v>0</v>
      </c>
      <c r="AI22" s="205">
        <v>0</v>
      </c>
      <c r="AJ22" s="205">
        <v>0</v>
      </c>
      <c r="AK22" s="205">
        <v>0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435"/>
      <c r="AR22" s="205">
        <v>0</v>
      </c>
      <c r="AS22" s="435"/>
      <c r="AT22" s="205">
        <v>0</v>
      </c>
      <c r="AU22" s="435"/>
      <c r="AV22" s="205">
        <v>0</v>
      </c>
      <c r="AW22" s="435"/>
      <c r="AX22" s="205">
        <v>0</v>
      </c>
      <c r="AY22" s="435"/>
      <c r="AZ22" s="205">
        <v>0</v>
      </c>
      <c r="BA22" s="486"/>
    </row>
    <row r="23" spans="1:53" ht="11.25" customHeight="1">
      <c r="A23" s="491" t="s">
        <v>256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1.1000000000000001</v>
      </c>
      <c r="Q23" s="204">
        <v>1.8</v>
      </c>
      <c r="R23" s="204">
        <v>2.6</v>
      </c>
      <c r="S23" s="205">
        <v>2.1</v>
      </c>
      <c r="T23" s="205">
        <v>1.3</v>
      </c>
      <c r="U23" s="205">
        <v>1</v>
      </c>
      <c r="V23" s="205">
        <v>0.7</v>
      </c>
      <c r="W23" s="205">
        <v>0.7</v>
      </c>
      <c r="X23" s="205">
        <v>0.7</v>
      </c>
      <c r="Y23" s="205">
        <v>0.4</v>
      </c>
      <c r="Z23" s="205">
        <v>0.4</v>
      </c>
      <c r="AA23" s="205">
        <v>0.5</v>
      </c>
      <c r="AB23" s="205">
        <v>0.5</v>
      </c>
      <c r="AC23" s="205">
        <v>0.4</v>
      </c>
      <c r="AD23" s="205">
        <v>0.3</v>
      </c>
      <c r="AE23" s="205">
        <v>0.2</v>
      </c>
      <c r="AF23" s="205">
        <v>0</v>
      </c>
      <c r="AG23" s="205">
        <v>0</v>
      </c>
      <c r="AH23" s="205">
        <v>0</v>
      </c>
      <c r="AI23" s="205">
        <v>0</v>
      </c>
      <c r="AJ23" s="205">
        <v>0</v>
      </c>
      <c r="AK23" s="205">
        <v>0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435"/>
      <c r="AR23" s="205">
        <v>0</v>
      </c>
      <c r="AS23" s="435"/>
      <c r="AT23" s="205">
        <v>0</v>
      </c>
      <c r="AU23" s="435"/>
      <c r="AV23" s="205">
        <v>0</v>
      </c>
      <c r="AW23" s="435"/>
      <c r="AX23" s="205">
        <v>0</v>
      </c>
      <c r="AY23" s="435"/>
      <c r="AZ23" s="205">
        <v>0</v>
      </c>
      <c r="BA23" s="486"/>
    </row>
    <row r="24" spans="1:53" ht="11.25" customHeight="1">
      <c r="A24" s="491" t="s">
        <v>444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4.7</v>
      </c>
      <c r="O24" s="204">
        <v>10.1</v>
      </c>
      <c r="P24" s="204">
        <v>16</v>
      </c>
      <c r="Q24" s="204">
        <v>21</v>
      </c>
      <c r="R24" s="204">
        <v>28.8</v>
      </c>
      <c r="S24" s="205">
        <v>33.9</v>
      </c>
      <c r="T24" s="205">
        <v>35.200000000000003</v>
      </c>
      <c r="U24" s="205">
        <v>37.9</v>
      </c>
      <c r="V24" s="205">
        <v>33.4</v>
      </c>
      <c r="W24" s="205">
        <v>35.799999999999997</v>
      </c>
      <c r="X24" s="205">
        <v>35.9</v>
      </c>
      <c r="Y24" s="787">
        <v>34.799999999999997</v>
      </c>
      <c r="Z24" s="787">
        <v>34.200000000000003</v>
      </c>
      <c r="AA24" s="787">
        <v>36.799999999999997</v>
      </c>
      <c r="AB24" s="787">
        <v>37.299999999999997</v>
      </c>
      <c r="AC24" s="205">
        <v>35.299999999999997</v>
      </c>
      <c r="AD24" s="205">
        <v>35.700000000000003</v>
      </c>
      <c r="AE24" s="205">
        <v>38.4</v>
      </c>
      <c r="AF24" s="205">
        <v>40</v>
      </c>
      <c r="AG24" s="205">
        <v>41.8</v>
      </c>
      <c r="AH24" s="205">
        <v>44</v>
      </c>
      <c r="AI24" s="205">
        <v>49</v>
      </c>
      <c r="AJ24" s="205">
        <v>61</v>
      </c>
      <c r="AK24" s="205">
        <v>81</v>
      </c>
      <c r="AL24" s="205">
        <v>83.4</v>
      </c>
      <c r="AM24" s="205">
        <v>78.599999999999994</v>
      </c>
      <c r="AN24" s="205">
        <v>75.099999999999994</v>
      </c>
      <c r="AO24" s="205">
        <v>65.5</v>
      </c>
      <c r="AP24" s="205">
        <v>59.4</v>
      </c>
      <c r="AQ24" s="435"/>
      <c r="AR24" s="205">
        <v>45.9</v>
      </c>
      <c r="AS24" s="435"/>
      <c r="AT24" s="205">
        <v>41.5</v>
      </c>
      <c r="AU24" s="435"/>
      <c r="AV24" s="205">
        <v>43.4</v>
      </c>
      <c r="AW24" s="435"/>
      <c r="AX24" s="205">
        <v>47.9</v>
      </c>
      <c r="AY24" s="435"/>
      <c r="AZ24" s="205">
        <v>53.4</v>
      </c>
      <c r="BA24" s="486"/>
    </row>
    <row r="25" spans="1:53" ht="17.25" customHeight="1">
      <c r="A25" s="490" t="s">
        <v>260</v>
      </c>
      <c r="B25" s="207"/>
      <c r="C25" s="207"/>
      <c r="D25" s="207"/>
      <c r="E25" s="207"/>
      <c r="F25" s="207"/>
      <c r="G25" s="207"/>
      <c r="H25" s="207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434"/>
      <c r="AR25" s="202"/>
      <c r="AS25" s="434"/>
      <c r="AT25" s="202"/>
      <c r="AU25" s="434"/>
      <c r="AV25" s="202"/>
      <c r="AW25" s="434"/>
      <c r="AX25" s="202"/>
      <c r="AY25" s="434"/>
      <c r="AZ25" s="202"/>
      <c r="BA25" s="485"/>
    </row>
    <row r="26" spans="1:53" ht="11.25" customHeight="1">
      <c r="A26" s="491" t="s">
        <v>441</v>
      </c>
      <c r="B26" s="200">
        <v>9056</v>
      </c>
      <c r="C26" s="200">
        <v>10070</v>
      </c>
      <c r="D26" s="200">
        <v>10756</v>
      </c>
      <c r="E26" s="200">
        <v>8300</v>
      </c>
      <c r="F26" s="200">
        <v>4970</v>
      </c>
      <c r="G26" s="200">
        <v>4450</v>
      </c>
      <c r="H26" s="200">
        <v>4551</v>
      </c>
      <c r="I26" s="201">
        <v>5434</v>
      </c>
      <c r="J26" s="201">
        <v>6100</v>
      </c>
      <c r="K26" s="201">
        <v>7338</v>
      </c>
      <c r="L26" s="201">
        <v>7117</v>
      </c>
      <c r="M26" s="201">
        <v>6421</v>
      </c>
      <c r="N26" s="201">
        <v>6731</v>
      </c>
      <c r="O26" s="201">
        <v>6820</v>
      </c>
      <c r="P26" s="201">
        <v>7360</v>
      </c>
      <c r="Q26" s="201">
        <v>8200</v>
      </c>
      <c r="R26" s="201">
        <v>8944</v>
      </c>
      <c r="S26" s="201">
        <v>9542</v>
      </c>
      <c r="T26" s="201">
        <v>8973</v>
      </c>
      <c r="U26" s="201">
        <v>10038</v>
      </c>
      <c r="V26" s="201">
        <v>9097</v>
      </c>
      <c r="W26" s="201">
        <v>9502</v>
      </c>
      <c r="X26" s="208">
        <v>9483</v>
      </c>
      <c r="Y26" s="208">
        <v>9730</v>
      </c>
      <c r="Z26" s="208">
        <v>9405</v>
      </c>
      <c r="AA26" s="208">
        <v>9702</v>
      </c>
      <c r="AB26" s="208">
        <v>9409</v>
      </c>
      <c r="AC26" s="208">
        <v>9451</v>
      </c>
      <c r="AD26" s="208">
        <v>10466</v>
      </c>
      <c r="AE26" s="208">
        <v>6351</v>
      </c>
      <c r="AF26" s="208">
        <v>8204</v>
      </c>
      <c r="AG26" s="208">
        <v>7489</v>
      </c>
      <c r="AH26" s="208">
        <v>8670</v>
      </c>
      <c r="AI26" s="208">
        <v>6158</v>
      </c>
      <c r="AJ26" s="208">
        <v>4343</v>
      </c>
      <c r="AK26" s="208">
        <v>7738</v>
      </c>
      <c r="AL26" s="208">
        <v>4243</v>
      </c>
      <c r="AM26" s="208">
        <v>3931</v>
      </c>
      <c r="AN26" s="208">
        <v>3446</v>
      </c>
      <c r="AO26" s="208">
        <v>3816</v>
      </c>
      <c r="AP26" s="208">
        <v>3482</v>
      </c>
      <c r="AQ26" s="436">
        <v>1</v>
      </c>
      <c r="AR26" s="208">
        <v>3086</v>
      </c>
      <c r="AS26" s="436">
        <v>1</v>
      </c>
      <c r="AT26" s="208">
        <v>1702</v>
      </c>
      <c r="AU26" s="436">
        <v>1</v>
      </c>
      <c r="AV26" s="208">
        <v>1665</v>
      </c>
      <c r="AW26" s="436">
        <v>1</v>
      </c>
      <c r="AX26" s="208">
        <v>1759</v>
      </c>
      <c r="AY26" s="436">
        <v>1</v>
      </c>
      <c r="AZ26" s="208">
        <v>1315</v>
      </c>
      <c r="BA26" s="484">
        <v>1</v>
      </c>
    </row>
    <row r="27" spans="1:53" ht="11.25" customHeight="1">
      <c r="A27" s="491" t="s">
        <v>442</v>
      </c>
      <c r="B27" s="202"/>
      <c r="C27" s="202"/>
      <c r="D27" s="202"/>
      <c r="E27" s="202"/>
      <c r="F27" s="202"/>
      <c r="G27" s="202"/>
      <c r="H27" s="202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436"/>
      <c r="AR27" s="208"/>
      <c r="AS27" s="436"/>
      <c r="AT27" s="208"/>
      <c r="AU27" s="436"/>
      <c r="AV27" s="208"/>
      <c r="AW27" s="436"/>
      <c r="AX27" s="208"/>
      <c r="AY27" s="436"/>
      <c r="AZ27" s="208"/>
      <c r="BA27" s="484"/>
    </row>
    <row r="28" spans="1:53" ht="10.5" customHeight="1">
      <c r="A28" s="491" t="s">
        <v>443</v>
      </c>
      <c r="B28" s="200">
        <v>1900</v>
      </c>
      <c r="C28" s="200">
        <v>4000</v>
      </c>
      <c r="D28" s="200">
        <v>2783</v>
      </c>
      <c r="E28" s="200">
        <v>1950</v>
      </c>
      <c r="F28" s="200">
        <v>1130</v>
      </c>
      <c r="G28" s="200">
        <v>1420</v>
      </c>
      <c r="H28" s="200">
        <v>1640</v>
      </c>
      <c r="I28" s="201">
        <v>1844</v>
      </c>
      <c r="J28" s="201">
        <v>970</v>
      </c>
      <c r="K28" s="201">
        <v>1403</v>
      </c>
      <c r="L28" s="201">
        <v>1561</v>
      </c>
      <c r="M28" s="201">
        <v>1656</v>
      </c>
      <c r="N28" s="201">
        <v>2890</v>
      </c>
      <c r="O28" s="201">
        <v>1976</v>
      </c>
      <c r="P28" s="201">
        <v>871</v>
      </c>
      <c r="Q28" s="201">
        <v>1243</v>
      </c>
      <c r="R28" s="201">
        <v>1024</v>
      </c>
      <c r="S28" s="208">
        <v>749</v>
      </c>
      <c r="T28" s="208">
        <v>838</v>
      </c>
      <c r="U28" s="208">
        <v>582</v>
      </c>
      <c r="V28" s="208">
        <v>513</v>
      </c>
      <c r="W28" s="208">
        <v>690</v>
      </c>
      <c r="X28" s="208">
        <v>847</v>
      </c>
      <c r="Y28" s="208">
        <v>877</v>
      </c>
      <c r="Z28" s="208">
        <v>1273</v>
      </c>
      <c r="AA28" s="208">
        <v>1510</v>
      </c>
      <c r="AB28" s="208">
        <v>2836</v>
      </c>
      <c r="AC28" s="208">
        <v>2869</v>
      </c>
      <c r="AD28" s="208">
        <v>3534</v>
      </c>
      <c r="AE28" s="208">
        <v>3778</v>
      </c>
      <c r="AF28" s="208">
        <v>2734</v>
      </c>
      <c r="AG28" s="208">
        <v>2496</v>
      </c>
      <c r="AH28" s="208">
        <v>3645</v>
      </c>
      <c r="AI28" s="208">
        <v>2898</v>
      </c>
      <c r="AJ28" s="208">
        <v>5308</v>
      </c>
      <c r="AK28" s="208">
        <v>2497</v>
      </c>
      <c r="AL28" s="208">
        <v>1017</v>
      </c>
      <c r="AM28" s="208">
        <v>869</v>
      </c>
      <c r="AN28" s="208">
        <v>554</v>
      </c>
      <c r="AO28" s="208">
        <v>427</v>
      </c>
      <c r="AP28" s="208" t="s">
        <v>177</v>
      </c>
      <c r="AQ28" s="436">
        <v>1</v>
      </c>
      <c r="AR28" s="208" t="s">
        <v>177</v>
      </c>
      <c r="AS28" s="436">
        <v>1</v>
      </c>
      <c r="AT28" s="208" t="s">
        <v>177</v>
      </c>
      <c r="AU28" s="436">
        <v>1</v>
      </c>
      <c r="AV28" s="208" t="s">
        <v>177</v>
      </c>
      <c r="AW28" s="436">
        <v>1</v>
      </c>
      <c r="AX28" s="208" t="s">
        <v>177</v>
      </c>
      <c r="AY28" s="436">
        <v>1</v>
      </c>
      <c r="AZ28" s="208" t="s">
        <v>177</v>
      </c>
      <c r="BA28" s="484">
        <v>1</v>
      </c>
    </row>
    <row r="29" spans="1:53" ht="11.25" customHeight="1">
      <c r="A29" s="491" t="s">
        <v>257</v>
      </c>
      <c r="B29" s="202">
        <v>273</v>
      </c>
      <c r="C29" s="202">
        <v>379</v>
      </c>
      <c r="D29" s="202">
        <v>262</v>
      </c>
      <c r="E29" s="202">
        <v>306</v>
      </c>
      <c r="F29" s="202">
        <v>331</v>
      </c>
      <c r="G29" s="202">
        <v>344</v>
      </c>
      <c r="H29" s="202">
        <v>366</v>
      </c>
      <c r="I29" s="203">
        <v>366</v>
      </c>
      <c r="J29" s="203">
        <v>358</v>
      </c>
      <c r="K29" s="203">
        <v>374</v>
      </c>
      <c r="L29" s="203">
        <v>343</v>
      </c>
      <c r="M29" s="203">
        <v>362</v>
      </c>
      <c r="N29" s="203">
        <v>335</v>
      </c>
      <c r="O29" s="203">
        <v>330</v>
      </c>
      <c r="P29" s="203">
        <v>330</v>
      </c>
      <c r="Q29" s="203">
        <v>323</v>
      </c>
      <c r="R29" s="203">
        <v>333</v>
      </c>
      <c r="S29" s="202">
        <v>330</v>
      </c>
      <c r="T29" s="202">
        <v>324</v>
      </c>
      <c r="U29" s="202">
        <v>324</v>
      </c>
      <c r="V29" s="202">
        <v>318</v>
      </c>
      <c r="W29" s="202">
        <v>332</v>
      </c>
      <c r="X29" s="202">
        <v>326</v>
      </c>
      <c r="Y29" s="202">
        <v>318</v>
      </c>
      <c r="Z29" s="202">
        <v>344</v>
      </c>
      <c r="AA29" s="202">
        <v>286</v>
      </c>
      <c r="AB29" s="202">
        <v>280</v>
      </c>
      <c r="AC29" s="202">
        <v>273</v>
      </c>
      <c r="AD29" s="202">
        <v>274</v>
      </c>
      <c r="AE29" s="202">
        <v>273</v>
      </c>
      <c r="AF29" s="202">
        <v>265</v>
      </c>
      <c r="AG29" s="202">
        <v>248</v>
      </c>
      <c r="AH29" s="202">
        <v>246</v>
      </c>
      <c r="AI29" s="202">
        <v>246</v>
      </c>
      <c r="AJ29" s="202">
        <v>227</v>
      </c>
      <c r="AK29" s="202">
        <v>241</v>
      </c>
      <c r="AL29" s="202">
        <v>235</v>
      </c>
      <c r="AM29" s="202">
        <v>223</v>
      </c>
      <c r="AN29" s="202">
        <v>235</v>
      </c>
      <c r="AO29" s="202">
        <v>252</v>
      </c>
      <c r="AP29" s="202">
        <v>291</v>
      </c>
      <c r="AQ29" s="202"/>
      <c r="AR29" s="202">
        <v>314</v>
      </c>
      <c r="AS29" s="202"/>
      <c r="AT29" s="202">
        <v>329</v>
      </c>
      <c r="AU29" s="202"/>
      <c r="AV29" s="202">
        <v>370</v>
      </c>
      <c r="AW29" s="202"/>
      <c r="AX29" s="202">
        <v>427</v>
      </c>
      <c r="AY29" s="202"/>
      <c r="AZ29" s="202">
        <v>443</v>
      </c>
      <c r="BA29" s="788"/>
    </row>
    <row r="30" spans="1:53" ht="11.25" customHeight="1">
      <c r="A30" s="491" t="s">
        <v>261</v>
      </c>
      <c r="B30" s="202">
        <v>18.600000000000001</v>
      </c>
      <c r="C30" s="202">
        <v>23.6</v>
      </c>
      <c r="D30" s="202">
        <v>25.3</v>
      </c>
      <c r="E30" s="202">
        <v>23.2</v>
      </c>
      <c r="F30" s="202">
        <v>21.7</v>
      </c>
      <c r="G30" s="202">
        <v>19.5</v>
      </c>
      <c r="H30" s="202">
        <v>17.7</v>
      </c>
      <c r="I30" s="204">
        <v>18.7</v>
      </c>
      <c r="J30" s="204">
        <v>20.2</v>
      </c>
      <c r="K30" s="204">
        <v>23.9</v>
      </c>
      <c r="L30" s="204">
        <v>39.799999999999997</v>
      </c>
      <c r="M30" s="204">
        <v>29.5</v>
      </c>
      <c r="N30" s="204">
        <v>27.3</v>
      </c>
      <c r="O30" s="204">
        <v>18.399999999999999</v>
      </c>
      <c r="P30" s="204">
        <v>13</v>
      </c>
      <c r="Q30" s="204">
        <v>12.4</v>
      </c>
      <c r="R30" s="204">
        <v>11.9</v>
      </c>
      <c r="S30" s="205">
        <v>12.3</v>
      </c>
      <c r="T30" s="205">
        <v>11.9</v>
      </c>
      <c r="U30" s="205">
        <v>12.4</v>
      </c>
      <c r="V30" s="205">
        <v>13</v>
      </c>
      <c r="W30" s="205">
        <v>14.1</v>
      </c>
      <c r="X30" s="205">
        <v>14.4</v>
      </c>
      <c r="Y30" s="205">
        <v>15.3</v>
      </c>
      <c r="Z30" s="205">
        <v>11.8</v>
      </c>
      <c r="AA30" s="205">
        <v>10.1</v>
      </c>
      <c r="AB30" s="205">
        <v>10.3</v>
      </c>
      <c r="AC30" s="205">
        <v>10.8</v>
      </c>
      <c r="AD30" s="205">
        <v>11.1</v>
      </c>
      <c r="AE30" s="205">
        <v>12.2</v>
      </c>
      <c r="AF30" s="205">
        <v>7.4</v>
      </c>
      <c r="AG30" s="205">
        <v>5.6</v>
      </c>
      <c r="AH30" s="205">
        <v>6.5</v>
      </c>
      <c r="AI30" s="205">
        <v>7.8</v>
      </c>
      <c r="AJ30" s="205">
        <v>8.5</v>
      </c>
      <c r="AK30" s="205">
        <v>11</v>
      </c>
      <c r="AL30" s="205">
        <v>13</v>
      </c>
      <c r="AM30" s="205">
        <v>13.9</v>
      </c>
      <c r="AN30" s="205">
        <v>16.7</v>
      </c>
      <c r="AO30" s="205">
        <v>18.100000000000001</v>
      </c>
      <c r="AP30" s="205">
        <v>18.5</v>
      </c>
      <c r="AQ30" s="205"/>
      <c r="AR30" s="205">
        <v>23.3</v>
      </c>
      <c r="AS30" s="205"/>
      <c r="AT30" s="812">
        <v>14.9</v>
      </c>
      <c r="AU30" s="205"/>
      <c r="AV30" s="205">
        <v>41.5</v>
      </c>
      <c r="AW30" s="205"/>
      <c r="AX30" s="205">
        <v>54.8</v>
      </c>
      <c r="AY30" s="205"/>
      <c r="AZ30" s="205">
        <v>63</v>
      </c>
      <c r="BA30" s="789"/>
    </row>
    <row r="31" spans="1:53" ht="11.25" customHeight="1">
      <c r="A31" s="491" t="s">
        <v>259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1.2</v>
      </c>
      <c r="Q31" s="204">
        <v>1.5</v>
      </c>
      <c r="R31" s="204">
        <v>2.4</v>
      </c>
      <c r="S31" s="205">
        <v>1.7</v>
      </c>
      <c r="T31" s="205">
        <v>1.5</v>
      </c>
      <c r="U31" s="205">
        <v>1.5</v>
      </c>
      <c r="V31" s="205">
        <v>1.3</v>
      </c>
      <c r="W31" s="205">
        <v>1.4</v>
      </c>
      <c r="X31" s="205">
        <v>1.5</v>
      </c>
      <c r="Y31" s="205">
        <v>1.6</v>
      </c>
      <c r="Z31" s="205">
        <v>1.6</v>
      </c>
      <c r="AA31" s="205">
        <v>1.9</v>
      </c>
      <c r="AB31" s="205">
        <v>2</v>
      </c>
      <c r="AC31" s="205">
        <v>2</v>
      </c>
      <c r="AD31" s="205">
        <v>1.8</v>
      </c>
      <c r="AE31" s="205">
        <v>1</v>
      </c>
      <c r="AF31" s="205">
        <v>0</v>
      </c>
      <c r="AG31" s="205">
        <v>0</v>
      </c>
      <c r="AH31" s="205">
        <v>0</v>
      </c>
      <c r="AI31" s="205">
        <v>0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/>
      <c r="AR31" s="205">
        <v>0</v>
      </c>
      <c r="AS31" s="205"/>
      <c r="AT31" s="205">
        <v>0</v>
      </c>
      <c r="AU31" s="205"/>
      <c r="AV31" s="205">
        <v>0</v>
      </c>
      <c r="AW31" s="205"/>
      <c r="AX31" s="205">
        <v>0</v>
      </c>
      <c r="AY31" s="205"/>
      <c r="AZ31" s="205">
        <v>0</v>
      </c>
      <c r="BA31" s="789"/>
    </row>
    <row r="32" spans="1:53" ht="11.25" customHeight="1">
      <c r="A32" s="492" t="s">
        <v>444</v>
      </c>
      <c r="B32" s="487">
        <v>0</v>
      </c>
      <c r="C32" s="487">
        <v>0</v>
      </c>
      <c r="D32" s="487">
        <v>0</v>
      </c>
      <c r="E32" s="487">
        <v>0</v>
      </c>
      <c r="F32" s="487">
        <v>0</v>
      </c>
      <c r="G32" s="487">
        <v>0</v>
      </c>
      <c r="H32" s="487">
        <v>0</v>
      </c>
      <c r="I32" s="487">
        <v>0</v>
      </c>
      <c r="J32" s="487">
        <v>0</v>
      </c>
      <c r="K32" s="487">
        <v>0</v>
      </c>
      <c r="L32" s="487">
        <v>0</v>
      </c>
      <c r="M32" s="487">
        <v>0</v>
      </c>
      <c r="N32" s="487">
        <v>4.8</v>
      </c>
      <c r="O32" s="487">
        <v>11.1</v>
      </c>
      <c r="P32" s="487">
        <v>15.7</v>
      </c>
      <c r="Q32" s="487">
        <v>20.399999999999999</v>
      </c>
      <c r="R32" s="487">
        <v>24.7</v>
      </c>
      <c r="S32" s="488">
        <v>27.2</v>
      </c>
      <c r="T32" s="488">
        <v>30.6</v>
      </c>
      <c r="U32" s="488">
        <v>32.9</v>
      </c>
      <c r="V32" s="488">
        <v>32.9</v>
      </c>
      <c r="W32" s="488">
        <v>34.6</v>
      </c>
      <c r="X32" s="488">
        <v>37.799999999999997</v>
      </c>
      <c r="Y32" s="488">
        <v>41.8</v>
      </c>
      <c r="Z32" s="488">
        <v>46.2</v>
      </c>
      <c r="AA32" s="488">
        <v>46.7</v>
      </c>
      <c r="AB32" s="488">
        <v>47.5</v>
      </c>
      <c r="AC32" s="488">
        <v>45.6</v>
      </c>
      <c r="AD32" s="488">
        <v>47.6</v>
      </c>
      <c r="AE32" s="488">
        <v>51.5</v>
      </c>
      <c r="AF32" s="488">
        <v>49.6</v>
      </c>
      <c r="AG32" s="488">
        <v>54.3</v>
      </c>
      <c r="AH32" s="488">
        <v>64</v>
      </c>
      <c r="AI32" s="488">
        <v>68.900000000000006</v>
      </c>
      <c r="AJ32" s="488">
        <v>73</v>
      </c>
      <c r="AK32" s="488">
        <v>78</v>
      </c>
      <c r="AL32" s="488">
        <v>80.599999999999994</v>
      </c>
      <c r="AM32" s="488">
        <v>85.2</v>
      </c>
      <c r="AN32" s="488">
        <v>81.2</v>
      </c>
      <c r="AO32" s="488">
        <v>80.5</v>
      </c>
      <c r="AP32" s="813">
        <v>73.7</v>
      </c>
      <c r="AQ32" s="488"/>
      <c r="AR32" s="488">
        <v>64</v>
      </c>
      <c r="AS32" s="488"/>
      <c r="AT32" s="488">
        <v>46.6</v>
      </c>
      <c r="AU32" s="488"/>
      <c r="AV32" s="488">
        <v>40.200000000000003</v>
      </c>
      <c r="AW32" s="488"/>
      <c r="AX32" s="488">
        <v>37.6</v>
      </c>
      <c r="AY32" s="488"/>
      <c r="AZ32" s="488">
        <v>35.299999999999997</v>
      </c>
      <c r="BA32" s="489"/>
    </row>
    <row r="33" spans="1:54" ht="14.25" customHeight="1">
      <c r="A33" s="199" t="s">
        <v>547</v>
      </c>
      <c r="B33" s="199"/>
      <c r="C33" s="199"/>
      <c r="D33" s="199"/>
      <c r="E33" s="199"/>
      <c r="F33" s="199"/>
      <c r="G33" s="199"/>
      <c r="H33" s="199"/>
      <c r="AO33" s="780"/>
    </row>
    <row r="34" spans="1:54" ht="14.25" customHeight="1">
      <c r="A34" s="199" t="s">
        <v>451</v>
      </c>
      <c r="B34" s="199"/>
      <c r="C34" s="199"/>
      <c r="D34" s="199"/>
      <c r="E34" s="199"/>
      <c r="F34" s="199"/>
      <c r="G34" s="199"/>
      <c r="H34" s="199"/>
    </row>
    <row r="35" spans="1:54" s="281" customFormat="1" ht="12.75">
      <c r="A35" s="278" t="s">
        <v>1372</v>
      </c>
      <c r="B35" s="279"/>
      <c r="C35" s="279"/>
      <c r="D35" s="279"/>
      <c r="E35" s="279"/>
      <c r="F35" s="279"/>
      <c r="G35" s="279"/>
      <c r="H35" s="280"/>
      <c r="AO35" s="280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9"/>
      <c r="BB35" s="439"/>
    </row>
  </sheetData>
  <mergeCells count="1">
    <mergeCell ref="AZ4:AZ5"/>
  </mergeCells>
  <phoneticPr fontId="0" type="noConversion"/>
  <pageMargins left="0.78740157480314965" right="0.78740157480314965" top="0.86614173228346458" bottom="0.78740157480314965" header="0.51181102362204722" footer="0.51181102362204722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D65"/>
  <sheetViews>
    <sheetView showOutlineSymbols="0" defaultGridColor="0" colorId="31" workbookViewId="0"/>
  </sheetViews>
  <sheetFormatPr defaultColWidth="12" defaultRowHeight="12"/>
  <cols>
    <col min="1" max="1" width="16.5703125" style="36" customWidth="1"/>
    <col min="2" max="2" width="18.42578125" style="156" customWidth="1"/>
    <col min="3" max="3" width="21.28515625" style="156" customWidth="1"/>
    <col min="4" max="4" width="16.140625" style="156" customWidth="1"/>
    <col min="5" max="5" width="11.140625" style="156" customWidth="1"/>
    <col min="6" max="6" width="19.140625" style="157" customWidth="1"/>
    <col min="7" max="16384" width="12" style="36"/>
  </cols>
  <sheetData>
    <row r="1" spans="1:30">
      <c r="F1" s="202" t="s">
        <v>98</v>
      </c>
    </row>
    <row r="2" spans="1:30" s="194" customFormat="1">
      <c r="A2" s="193"/>
      <c r="B2" s="193"/>
      <c r="C2" s="193"/>
      <c r="D2" s="193"/>
      <c r="E2" s="193"/>
      <c r="F2" s="202" t="s">
        <v>38</v>
      </c>
      <c r="G2" s="193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</row>
    <row r="3" spans="1:30" s="194" customFormat="1" ht="13.5" customHeight="1"/>
    <row r="4" spans="1:30" ht="15" customHeight="1">
      <c r="A4" s="270" t="s">
        <v>650</v>
      </c>
      <c r="F4" s="1680" t="s">
        <v>262</v>
      </c>
    </row>
    <row r="5" spans="1:30" ht="8.25" customHeight="1">
      <c r="B5" s="161"/>
      <c r="C5" s="161"/>
      <c r="D5" s="161"/>
      <c r="E5" s="161"/>
      <c r="F5" s="1680"/>
    </row>
    <row r="6" spans="1:30" ht="13.5" customHeight="1">
      <c r="A6" s="1681" t="s">
        <v>118</v>
      </c>
      <c r="B6" s="1683" t="s">
        <v>263</v>
      </c>
      <c r="C6" s="1685" t="s">
        <v>264</v>
      </c>
      <c r="D6" s="1686"/>
      <c r="E6" s="1686"/>
      <c r="F6" s="1687"/>
    </row>
    <row r="7" spans="1:30" ht="15.75" customHeight="1">
      <c r="A7" s="1682"/>
      <c r="B7" s="1684"/>
      <c r="C7" s="626" t="s">
        <v>452</v>
      </c>
      <c r="D7" s="1688" t="s">
        <v>453</v>
      </c>
      <c r="E7" s="1688"/>
      <c r="F7" s="483" t="s">
        <v>146</v>
      </c>
    </row>
    <row r="8" spans="1:30" ht="15" customHeight="1">
      <c r="A8" s="479" t="s">
        <v>166</v>
      </c>
      <c r="B8" s="481">
        <v>643809.56611775002</v>
      </c>
      <c r="C8" s="165">
        <v>278397.81025639275</v>
      </c>
      <c r="D8" s="186">
        <v>0</v>
      </c>
      <c r="E8" s="165"/>
      <c r="F8" s="473">
        <f>C8+D8</f>
        <v>278397.81025639275</v>
      </c>
    </row>
    <row r="9" spans="1:30" ht="12" customHeight="1">
      <c r="A9" s="479">
        <v>1962</v>
      </c>
      <c r="B9" s="481">
        <v>841031.72189436061</v>
      </c>
      <c r="C9" s="165">
        <v>327144.20937885507</v>
      </c>
      <c r="D9" s="186">
        <v>11621.907004240749</v>
      </c>
      <c r="E9" s="165"/>
      <c r="F9" s="473">
        <v>338766.1163830958</v>
      </c>
    </row>
    <row r="10" spans="1:30" ht="12" customHeight="1">
      <c r="A10" s="479">
        <v>1965</v>
      </c>
      <c r="B10" s="481">
        <v>821302.50105078996</v>
      </c>
      <c r="C10" s="165">
        <v>322703.55423271836</v>
      </c>
      <c r="D10" s="186">
        <v>20416.078623003927</v>
      </c>
      <c r="E10" s="165"/>
      <c r="F10" s="473">
        <v>343119.63285572227</v>
      </c>
    </row>
    <row r="11" spans="1:30" ht="12" customHeight="1">
      <c r="A11" s="479">
        <v>1967</v>
      </c>
      <c r="B11" s="481">
        <v>1057445</v>
      </c>
      <c r="C11" s="165">
        <v>397076</v>
      </c>
      <c r="D11" s="186">
        <v>14959</v>
      </c>
      <c r="E11" s="165"/>
      <c r="F11" s="473">
        <f t="shared" ref="F11:F59" si="0">C11+D11</f>
        <v>412035</v>
      </c>
    </row>
    <row r="12" spans="1:30" ht="12" customHeight="1">
      <c r="A12" s="479">
        <v>1968</v>
      </c>
      <c r="B12" s="481">
        <v>1029313</v>
      </c>
      <c r="C12" s="165">
        <v>477848</v>
      </c>
      <c r="D12" s="186">
        <v>35493</v>
      </c>
      <c r="E12" s="165"/>
      <c r="F12" s="473">
        <f t="shared" si="0"/>
        <v>513341</v>
      </c>
    </row>
    <row r="13" spans="1:30" ht="12" customHeight="1">
      <c r="A13" s="479">
        <v>1969</v>
      </c>
      <c r="B13" s="481">
        <v>1114915</v>
      </c>
      <c r="C13" s="165">
        <v>526442</v>
      </c>
      <c r="D13" s="186">
        <v>46645</v>
      </c>
      <c r="E13" s="165"/>
      <c r="F13" s="473">
        <f t="shared" si="0"/>
        <v>573087</v>
      </c>
    </row>
    <row r="14" spans="1:30" ht="12" customHeight="1">
      <c r="A14" s="479">
        <v>1970</v>
      </c>
      <c r="B14" s="481">
        <v>1184135.9773371106</v>
      </c>
      <c r="C14" s="165">
        <v>540485.31115340849</v>
      </c>
      <c r="D14" s="186">
        <v>60431.524380033974</v>
      </c>
      <c r="E14" s="165"/>
      <c r="F14" s="473">
        <f t="shared" si="0"/>
        <v>600916.83553344244</v>
      </c>
    </row>
    <row r="15" spans="1:30" ht="12" customHeight="1">
      <c r="A15" s="479">
        <v>1971</v>
      </c>
      <c r="B15" s="481">
        <v>1432228</v>
      </c>
      <c r="C15" s="165">
        <v>670474</v>
      </c>
      <c r="D15" s="186">
        <v>19852</v>
      </c>
      <c r="E15" s="165"/>
      <c r="F15" s="473">
        <f t="shared" si="0"/>
        <v>690326</v>
      </c>
    </row>
    <row r="16" spans="1:30" ht="12" customHeight="1">
      <c r="A16" s="479">
        <v>1972</v>
      </c>
      <c r="B16" s="481">
        <v>1508169</v>
      </c>
      <c r="C16" s="165">
        <v>721712</v>
      </c>
      <c r="D16" s="186">
        <v>29325</v>
      </c>
      <c r="E16" s="165"/>
      <c r="F16" s="473">
        <f t="shared" si="0"/>
        <v>751037</v>
      </c>
    </row>
    <row r="17" spans="1:6" ht="12" customHeight="1">
      <c r="A17" s="479">
        <v>1973</v>
      </c>
      <c r="B17" s="481">
        <v>1473510</v>
      </c>
      <c r="C17" s="165">
        <v>764968</v>
      </c>
      <c r="D17" s="186">
        <v>28793</v>
      </c>
      <c r="E17" s="165"/>
      <c r="F17" s="473">
        <f t="shared" si="0"/>
        <v>793761</v>
      </c>
    </row>
    <row r="18" spans="1:6" ht="12" customHeight="1">
      <c r="A18" s="479">
        <v>1974</v>
      </c>
      <c r="B18" s="481">
        <v>1472790.5220460845</v>
      </c>
      <c r="C18" s="165">
        <v>772002.51506132178</v>
      </c>
      <c r="D18" s="186">
        <v>39567.792179389486</v>
      </c>
      <c r="E18" s="165"/>
      <c r="F18" s="473">
        <f t="shared" si="0"/>
        <v>811570.30724071129</v>
      </c>
    </row>
    <row r="19" spans="1:6" ht="12" customHeight="1">
      <c r="A19" s="479">
        <v>1975</v>
      </c>
      <c r="B19" s="481">
        <v>1328408.5744454735</v>
      </c>
      <c r="C19" s="165">
        <v>695886.02944945451</v>
      </c>
      <c r="D19" s="186">
        <v>40635.668080249598</v>
      </c>
      <c r="E19" s="165"/>
      <c r="F19" s="473">
        <f t="shared" si="0"/>
        <v>736521.69752970408</v>
      </c>
    </row>
    <row r="20" spans="1:6" ht="12" customHeight="1">
      <c r="A20" s="479">
        <v>1976</v>
      </c>
      <c r="B20" s="481">
        <v>2158027</v>
      </c>
      <c r="C20" s="165">
        <v>833521</v>
      </c>
      <c r="D20" s="186">
        <v>49377</v>
      </c>
      <c r="E20" s="165"/>
      <c r="F20" s="473">
        <f t="shared" si="0"/>
        <v>882898</v>
      </c>
    </row>
    <row r="21" spans="1:6" ht="12" customHeight="1">
      <c r="A21" s="479">
        <v>1977</v>
      </c>
      <c r="B21" s="481">
        <v>2261823</v>
      </c>
      <c r="C21" s="165">
        <v>1305712</v>
      </c>
      <c r="D21" s="186">
        <v>75640</v>
      </c>
      <c r="E21" s="165"/>
      <c r="F21" s="473">
        <f t="shared" si="0"/>
        <v>1381352</v>
      </c>
    </row>
    <row r="22" spans="1:6" ht="12" customHeight="1">
      <c r="A22" s="479">
        <v>1978</v>
      </c>
      <c r="B22" s="481">
        <v>2750759</v>
      </c>
      <c r="C22" s="165">
        <v>1555335</v>
      </c>
      <c r="D22" s="186">
        <v>65393</v>
      </c>
      <c r="E22" s="165"/>
      <c r="F22" s="473">
        <f t="shared" si="0"/>
        <v>1620728</v>
      </c>
    </row>
    <row r="23" spans="1:6" ht="12" customHeight="1">
      <c r="A23" s="479">
        <v>1979</v>
      </c>
      <c r="B23" s="481">
        <v>2829741</v>
      </c>
      <c r="C23" s="165">
        <v>1840926</v>
      </c>
      <c r="D23" s="186">
        <v>113361</v>
      </c>
      <c r="E23" s="165"/>
      <c r="F23" s="473">
        <f t="shared" si="0"/>
        <v>1954287</v>
      </c>
    </row>
    <row r="24" spans="1:6" ht="12" customHeight="1">
      <c r="A24" s="479">
        <v>1980</v>
      </c>
      <c r="B24" s="481">
        <v>5871741</v>
      </c>
      <c r="C24" s="165">
        <v>2480408</v>
      </c>
      <c r="D24" s="186">
        <v>151482</v>
      </c>
      <c r="E24" s="165"/>
      <c r="F24" s="473">
        <f t="shared" si="0"/>
        <v>2631890</v>
      </c>
    </row>
    <row r="25" spans="1:6" ht="12" customHeight="1">
      <c r="A25" s="479">
        <v>1981</v>
      </c>
      <c r="B25" s="481">
        <v>4540877</v>
      </c>
      <c r="C25" s="165">
        <v>2746401</v>
      </c>
      <c r="D25" s="186">
        <v>155444</v>
      </c>
      <c r="E25" s="165"/>
      <c r="F25" s="473">
        <f t="shared" si="0"/>
        <v>2901845</v>
      </c>
    </row>
    <row r="26" spans="1:6" ht="12" customHeight="1">
      <c r="A26" s="479">
        <v>1982</v>
      </c>
      <c r="B26" s="481">
        <v>4856235</v>
      </c>
      <c r="C26" s="165">
        <v>3347536</v>
      </c>
      <c r="D26" s="186">
        <v>139916</v>
      </c>
      <c r="E26" s="165"/>
      <c r="F26" s="473">
        <f t="shared" si="0"/>
        <v>3487452</v>
      </c>
    </row>
    <row r="27" spans="1:6" ht="12" customHeight="1">
      <c r="A27" s="479">
        <v>1983</v>
      </c>
      <c r="B27" s="481">
        <v>6449173</v>
      </c>
      <c r="C27" s="165">
        <v>4001755</v>
      </c>
      <c r="D27" s="186">
        <v>157227</v>
      </c>
      <c r="E27" s="165"/>
      <c r="F27" s="473">
        <f t="shared" si="0"/>
        <v>4158982</v>
      </c>
    </row>
    <row r="28" spans="1:6" ht="12" customHeight="1">
      <c r="A28" s="479">
        <v>1984</v>
      </c>
      <c r="B28" s="481">
        <v>7183112</v>
      </c>
      <c r="C28" s="165">
        <v>4460819</v>
      </c>
      <c r="D28" s="186">
        <v>167247</v>
      </c>
      <c r="E28" s="165"/>
      <c r="F28" s="473">
        <f t="shared" si="0"/>
        <v>4628066</v>
      </c>
    </row>
    <row r="29" spans="1:6" ht="12" customHeight="1">
      <c r="A29" s="479">
        <v>1985</v>
      </c>
      <c r="B29" s="481">
        <v>7363467</v>
      </c>
      <c r="C29" s="165">
        <v>4895983</v>
      </c>
      <c r="D29" s="186">
        <v>142468</v>
      </c>
      <c r="E29" s="165"/>
      <c r="F29" s="473">
        <f t="shared" si="0"/>
        <v>5038451</v>
      </c>
    </row>
    <row r="30" spans="1:6" ht="12" customHeight="1">
      <c r="A30" s="479">
        <v>1986</v>
      </c>
      <c r="B30" s="481">
        <v>8074872</v>
      </c>
      <c r="C30" s="165">
        <v>4970955</v>
      </c>
      <c r="D30" s="186">
        <v>66413</v>
      </c>
      <c r="E30" s="165"/>
      <c r="F30" s="473">
        <f t="shared" si="0"/>
        <v>5037368</v>
      </c>
    </row>
    <row r="31" spans="1:6" ht="12" customHeight="1">
      <c r="A31" s="479">
        <v>1987</v>
      </c>
      <c r="B31" s="481">
        <v>8369962</v>
      </c>
      <c r="C31" s="165">
        <v>5786386</v>
      </c>
      <c r="D31" s="186">
        <v>97355</v>
      </c>
      <c r="E31" s="165"/>
      <c r="F31" s="473">
        <f t="shared" si="0"/>
        <v>5883741</v>
      </c>
    </row>
    <row r="32" spans="1:6" ht="12" customHeight="1">
      <c r="A32" s="479">
        <v>1988</v>
      </c>
      <c r="B32" s="481">
        <v>9055335</v>
      </c>
      <c r="C32" s="165">
        <v>5435752</v>
      </c>
      <c r="D32" s="186">
        <v>144578</v>
      </c>
      <c r="E32" s="165"/>
      <c r="F32" s="473">
        <f t="shared" si="0"/>
        <v>5580330</v>
      </c>
    </row>
    <row r="33" spans="1:6" ht="12" customHeight="1">
      <c r="A33" s="479">
        <v>1989</v>
      </c>
      <c r="B33" s="481">
        <v>9881816</v>
      </c>
      <c r="C33" s="165">
        <v>6121480</v>
      </c>
      <c r="D33" s="186">
        <v>161794</v>
      </c>
      <c r="E33" s="165"/>
      <c r="F33" s="473">
        <f t="shared" si="0"/>
        <v>6283274</v>
      </c>
    </row>
    <row r="34" spans="1:6" ht="12" customHeight="1">
      <c r="A34" s="479" t="s">
        <v>135</v>
      </c>
      <c r="B34" s="481">
        <v>10618705</v>
      </c>
      <c r="C34" s="165">
        <v>6729778</v>
      </c>
      <c r="D34" s="186">
        <v>151962</v>
      </c>
      <c r="E34" s="165"/>
      <c r="F34" s="473">
        <f t="shared" si="0"/>
        <v>6881740</v>
      </c>
    </row>
    <row r="35" spans="1:6" ht="12" customHeight="1">
      <c r="A35" s="479" t="s">
        <v>136</v>
      </c>
      <c r="B35" s="481">
        <v>10126235</v>
      </c>
      <c r="C35" s="165">
        <v>6955038</v>
      </c>
      <c r="D35" s="186">
        <v>240244</v>
      </c>
      <c r="E35" s="165"/>
      <c r="F35" s="473">
        <f t="shared" si="0"/>
        <v>7195282</v>
      </c>
    </row>
    <row r="36" spans="1:6" ht="12" customHeight="1">
      <c r="A36" s="479" t="s">
        <v>137</v>
      </c>
      <c r="B36" s="481">
        <v>13627244</v>
      </c>
      <c r="C36" s="165">
        <v>8021957</v>
      </c>
      <c r="D36" s="186">
        <v>272300</v>
      </c>
      <c r="E36" s="165"/>
      <c r="F36" s="473">
        <f t="shared" si="0"/>
        <v>8294257</v>
      </c>
    </row>
    <row r="37" spans="1:6" ht="12" customHeight="1">
      <c r="A37" s="479" t="s">
        <v>138</v>
      </c>
      <c r="B37" s="481">
        <v>13404496</v>
      </c>
      <c r="C37" s="165">
        <v>8576970</v>
      </c>
      <c r="D37" s="186">
        <v>261546</v>
      </c>
      <c r="E37" s="165"/>
      <c r="F37" s="473">
        <f t="shared" si="0"/>
        <v>8838516</v>
      </c>
    </row>
    <row r="38" spans="1:6" ht="12" customHeight="1">
      <c r="A38" s="479" t="s">
        <v>139</v>
      </c>
      <c r="B38" s="481">
        <v>14358491</v>
      </c>
      <c r="C38" s="165">
        <v>10119046</v>
      </c>
      <c r="D38" s="186">
        <v>275289</v>
      </c>
      <c r="E38" s="165"/>
      <c r="F38" s="473">
        <f t="shared" si="0"/>
        <v>10394335</v>
      </c>
    </row>
    <row r="39" spans="1:6" ht="12" customHeight="1">
      <c r="A39" s="479" t="s">
        <v>140</v>
      </c>
      <c r="B39" s="481">
        <v>15289279</v>
      </c>
      <c r="C39" s="165">
        <v>10259979</v>
      </c>
      <c r="D39" s="186">
        <v>566847</v>
      </c>
      <c r="E39" s="165"/>
      <c r="F39" s="473">
        <f t="shared" si="0"/>
        <v>10826826</v>
      </c>
    </row>
    <row r="40" spans="1:6" ht="12" customHeight="1">
      <c r="A40" s="479" t="s">
        <v>65</v>
      </c>
      <c r="B40" s="481">
        <v>15429549</v>
      </c>
      <c r="C40" s="165">
        <v>10622305</v>
      </c>
      <c r="D40" s="186">
        <v>403300</v>
      </c>
      <c r="E40" s="165"/>
      <c r="F40" s="473">
        <f t="shared" si="0"/>
        <v>11025605</v>
      </c>
    </row>
    <row r="41" spans="1:6" ht="12" customHeight="1">
      <c r="A41" s="479" t="s">
        <v>66</v>
      </c>
      <c r="B41" s="481">
        <v>18773414</v>
      </c>
      <c r="C41" s="165">
        <v>11438426</v>
      </c>
      <c r="D41" s="186">
        <v>524790</v>
      </c>
      <c r="E41" s="165"/>
      <c r="F41" s="473">
        <f t="shared" si="0"/>
        <v>11963216</v>
      </c>
    </row>
    <row r="42" spans="1:6" ht="12" customHeight="1">
      <c r="A42" s="479" t="s">
        <v>67</v>
      </c>
      <c r="B42" s="481">
        <v>18653787</v>
      </c>
      <c r="C42" s="165">
        <v>11620976</v>
      </c>
      <c r="D42" s="186">
        <v>858529</v>
      </c>
      <c r="E42" s="165"/>
      <c r="F42" s="473">
        <f t="shared" si="0"/>
        <v>12479505</v>
      </c>
    </row>
    <row r="43" spans="1:6" ht="12" customHeight="1">
      <c r="A43" s="479" t="s">
        <v>68</v>
      </c>
      <c r="B43" s="481">
        <v>20045919</v>
      </c>
      <c r="C43" s="165">
        <v>12351119</v>
      </c>
      <c r="D43" s="186">
        <v>886847</v>
      </c>
      <c r="E43" s="165"/>
      <c r="F43" s="473">
        <f t="shared" si="0"/>
        <v>13237966</v>
      </c>
    </row>
    <row r="44" spans="1:6" ht="12" customHeight="1">
      <c r="A44" s="479" t="s">
        <v>141</v>
      </c>
      <c r="B44" s="481">
        <v>21666013</v>
      </c>
      <c r="C44" s="165">
        <v>13348300</v>
      </c>
      <c r="D44" s="186">
        <v>1204436</v>
      </c>
      <c r="E44" s="165"/>
      <c r="F44" s="473">
        <f t="shared" si="0"/>
        <v>14552736</v>
      </c>
    </row>
    <row r="45" spans="1:6" ht="12" customHeight="1">
      <c r="A45" s="479">
        <v>2001</v>
      </c>
      <c r="B45" s="481">
        <v>25695649</v>
      </c>
      <c r="C45" s="165">
        <v>13897396</v>
      </c>
      <c r="D45" s="186">
        <v>1357098</v>
      </c>
      <c r="E45" s="165"/>
      <c r="F45" s="473">
        <f t="shared" si="0"/>
        <v>15254494</v>
      </c>
    </row>
    <row r="46" spans="1:6" ht="12" customHeight="1">
      <c r="A46" s="479">
        <v>2002</v>
      </c>
      <c r="B46" s="481">
        <v>24764691</v>
      </c>
      <c r="C46" s="165">
        <v>14269469</v>
      </c>
      <c r="D46" s="186">
        <v>3555844</v>
      </c>
      <c r="E46" s="165"/>
      <c r="F46" s="473">
        <f t="shared" si="0"/>
        <v>17825313</v>
      </c>
    </row>
    <row r="47" spans="1:6" ht="12" customHeight="1">
      <c r="A47" s="479">
        <v>2003</v>
      </c>
      <c r="B47" s="481">
        <v>28825632</v>
      </c>
      <c r="C47" s="165">
        <v>17724612</v>
      </c>
      <c r="D47" s="186">
        <v>3378614</v>
      </c>
      <c r="E47" s="165"/>
      <c r="F47" s="473">
        <f t="shared" si="0"/>
        <v>21103226</v>
      </c>
    </row>
    <row r="48" spans="1:6" ht="12" customHeight="1">
      <c r="A48" s="479">
        <v>2004</v>
      </c>
      <c r="B48" s="481">
        <v>29622102</v>
      </c>
      <c r="C48" s="165">
        <v>18722914</v>
      </c>
      <c r="D48" s="186">
        <v>3011521</v>
      </c>
      <c r="E48" s="165"/>
      <c r="F48" s="473">
        <f t="shared" si="0"/>
        <v>21734435</v>
      </c>
    </row>
    <row r="49" spans="1:7" ht="12" customHeight="1">
      <c r="A49" s="479">
        <v>2005</v>
      </c>
      <c r="B49" s="481">
        <v>30449440</v>
      </c>
      <c r="C49" s="165">
        <v>20378968</v>
      </c>
      <c r="D49" s="186">
        <v>3738554</v>
      </c>
      <c r="E49" s="165"/>
      <c r="F49" s="473">
        <f t="shared" si="0"/>
        <v>24117522</v>
      </c>
    </row>
    <row r="50" spans="1:7" ht="12" customHeight="1">
      <c r="A50" s="479">
        <v>2006</v>
      </c>
      <c r="B50" s="481">
        <v>31728778</v>
      </c>
      <c r="C50" s="165">
        <v>21357761</v>
      </c>
      <c r="D50" s="186">
        <v>4076540</v>
      </c>
      <c r="E50" s="165"/>
      <c r="F50" s="473">
        <f t="shared" si="0"/>
        <v>25434301</v>
      </c>
    </row>
    <row r="51" spans="1:7" ht="12" customHeight="1">
      <c r="A51" s="479">
        <v>2007</v>
      </c>
      <c r="B51" s="481">
        <v>33845009</v>
      </c>
      <c r="C51" s="165">
        <v>22106738</v>
      </c>
      <c r="D51" s="186">
        <v>3440178</v>
      </c>
      <c r="E51" s="165"/>
      <c r="F51" s="473">
        <f>C51+D51</f>
        <v>25546916</v>
      </c>
    </row>
    <row r="52" spans="1:7" ht="12" customHeight="1">
      <c r="A52" s="479">
        <v>2008</v>
      </c>
      <c r="B52" s="481">
        <v>34095226</v>
      </c>
      <c r="C52" s="165">
        <v>24349171</v>
      </c>
      <c r="D52" s="284">
        <v>2033080</v>
      </c>
      <c r="E52" s="169"/>
      <c r="F52" s="474">
        <f>C52+D52</f>
        <v>26382251</v>
      </c>
    </row>
    <row r="53" spans="1:7" ht="12" customHeight="1">
      <c r="A53" s="479">
        <v>2009</v>
      </c>
      <c r="B53" s="481">
        <v>33054421</v>
      </c>
      <c r="C53" s="165">
        <v>26790385</v>
      </c>
      <c r="D53" s="284">
        <v>1756330</v>
      </c>
      <c r="E53" s="169"/>
      <c r="F53" s="474">
        <f>C53+D53</f>
        <v>28546715</v>
      </c>
    </row>
    <row r="54" spans="1:7" ht="12" customHeight="1">
      <c r="A54" s="479">
        <v>2010</v>
      </c>
      <c r="B54" s="481">
        <v>36445896</v>
      </c>
      <c r="C54" s="165">
        <v>27677535</v>
      </c>
      <c r="D54" s="284">
        <v>1768700</v>
      </c>
      <c r="E54" s="169"/>
      <c r="F54" s="474">
        <f t="shared" si="0"/>
        <v>29446235</v>
      </c>
    </row>
    <row r="55" spans="1:7" s="70" customFormat="1" ht="12" customHeight="1">
      <c r="A55" s="479">
        <v>2011</v>
      </c>
      <c r="B55" s="481">
        <v>32691014</v>
      </c>
      <c r="C55" s="165">
        <v>27529562</v>
      </c>
      <c r="D55" s="284">
        <v>1671325</v>
      </c>
      <c r="E55" s="169"/>
      <c r="F55" s="474">
        <f t="shared" si="0"/>
        <v>29200887</v>
      </c>
    </row>
    <row r="56" spans="1:7" s="70" customFormat="1" ht="12" customHeight="1">
      <c r="A56" s="479">
        <v>2012</v>
      </c>
      <c r="B56" s="481">
        <v>30577351</v>
      </c>
      <c r="C56" s="165">
        <v>25011817</v>
      </c>
      <c r="D56" s="284">
        <v>1882742</v>
      </c>
      <c r="E56" s="169"/>
      <c r="F56" s="474">
        <f t="shared" si="0"/>
        <v>26894559</v>
      </c>
    </row>
    <row r="57" spans="1:7" s="70" customFormat="1" ht="12" customHeight="1">
      <c r="A57" s="479">
        <v>2013</v>
      </c>
      <c r="B57" s="481">
        <v>29573857</v>
      </c>
      <c r="C57" s="165">
        <v>23642591</v>
      </c>
      <c r="D57" s="284">
        <v>1415082</v>
      </c>
      <c r="E57" s="169"/>
      <c r="F57" s="474">
        <f t="shared" si="0"/>
        <v>25057673</v>
      </c>
    </row>
    <row r="58" spans="1:7" s="70" customFormat="1" ht="12" customHeight="1">
      <c r="A58" s="479">
        <v>2014</v>
      </c>
      <c r="B58" s="481">
        <v>28380364</v>
      </c>
      <c r="C58" s="165">
        <v>23954061</v>
      </c>
      <c r="D58" s="284">
        <v>146783</v>
      </c>
      <c r="E58" s="454">
        <v>1</v>
      </c>
      <c r="F58" s="474">
        <f t="shared" si="0"/>
        <v>24100844</v>
      </c>
    </row>
    <row r="59" spans="1:7" s="70" customFormat="1" ht="12" customHeight="1">
      <c r="A59" s="479">
        <v>2015</v>
      </c>
      <c r="B59" s="481">
        <v>27775429</v>
      </c>
      <c r="C59" s="165">
        <v>23396516</v>
      </c>
      <c r="D59" s="284">
        <v>202104</v>
      </c>
      <c r="E59" s="454">
        <v>1</v>
      </c>
      <c r="F59" s="474">
        <f t="shared" si="0"/>
        <v>23598620</v>
      </c>
    </row>
    <row r="60" spans="1:7" s="70" customFormat="1" ht="12" customHeight="1">
      <c r="A60" s="479">
        <v>2016</v>
      </c>
      <c r="B60" s="481">
        <v>27134649</v>
      </c>
      <c r="C60" s="165">
        <v>22592025</v>
      </c>
      <c r="D60" s="284">
        <v>95563</v>
      </c>
      <c r="E60" s="454">
        <v>1</v>
      </c>
      <c r="F60" s="474">
        <f>C60+D60</f>
        <v>22687588</v>
      </c>
    </row>
    <row r="61" spans="1:7" s="70" customFormat="1" ht="12" customHeight="1">
      <c r="A61" s="479">
        <v>2017</v>
      </c>
      <c r="B61" s="481">
        <v>27319975</v>
      </c>
      <c r="C61" s="165">
        <v>23002218</v>
      </c>
      <c r="D61" s="284">
        <v>352100</v>
      </c>
      <c r="E61" s="454">
        <v>1</v>
      </c>
      <c r="F61" s="474">
        <f t="shared" ref="F61:F62" si="1">C61+D61</f>
        <v>23354318</v>
      </c>
    </row>
    <row r="62" spans="1:7" ht="12" customHeight="1">
      <c r="A62" s="480">
        <v>2018</v>
      </c>
      <c r="B62" s="482">
        <v>29583079</v>
      </c>
      <c r="C62" s="475">
        <v>24779836</v>
      </c>
      <c r="D62" s="476">
        <v>301897</v>
      </c>
      <c r="E62" s="477">
        <v>1</v>
      </c>
      <c r="F62" s="478">
        <f t="shared" si="1"/>
        <v>25081733</v>
      </c>
    </row>
    <row r="63" spans="1:7" ht="12" customHeight="1">
      <c r="A63" s="57" t="s">
        <v>454</v>
      </c>
      <c r="B63" s="209"/>
      <c r="C63" s="165"/>
      <c r="D63" s="169"/>
      <c r="E63" s="169"/>
      <c r="F63" s="431"/>
    </row>
    <row r="64" spans="1:7" ht="12.75" customHeight="1">
      <c r="A64" s="57" t="s">
        <v>610</v>
      </c>
      <c r="G64" s="818"/>
    </row>
    <row r="65" spans="1:7" s="281" customFormat="1" ht="12.75">
      <c r="A65" s="278" t="s">
        <v>1372</v>
      </c>
      <c r="B65" s="279"/>
      <c r="C65" s="279"/>
      <c r="D65" s="279"/>
      <c r="E65" s="279"/>
      <c r="F65" s="279"/>
      <c r="G65" s="279"/>
    </row>
  </sheetData>
  <mergeCells count="5">
    <mergeCell ref="F4:F5"/>
    <mergeCell ref="A6:A7"/>
    <mergeCell ref="B6:B7"/>
    <mergeCell ref="C6:F6"/>
    <mergeCell ref="D7:E7"/>
  </mergeCells>
  <phoneticPr fontId="0" type="noConversion"/>
  <pageMargins left="0.78740157480314965" right="0.78740157480314965" top="0.86614173228346458" bottom="0.78740157480314965" header="0.51181102362204722" footer="0.51181102362204722"/>
  <pageSetup paperSize="9" firstPageNumber="347" orientation="portrait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P558"/>
  <sheetViews>
    <sheetView workbookViewId="0"/>
  </sheetViews>
  <sheetFormatPr defaultColWidth="10.7109375" defaultRowHeight="11.45" customHeight="1"/>
  <cols>
    <col min="1" max="1" width="27.42578125" style="979" customWidth="1"/>
    <col min="2" max="3" width="8.42578125" style="977" bestFit="1" customWidth="1"/>
    <col min="4" max="33" width="9.28515625" style="977" customWidth="1"/>
    <col min="34" max="40" width="9.28515625" style="979" customWidth="1"/>
    <col min="41" max="41" width="9.28515625" style="977" customWidth="1"/>
    <col min="42" max="16384" width="10.7109375" style="977"/>
  </cols>
  <sheetData>
    <row r="1" spans="1:42" ht="11.45" customHeight="1">
      <c r="AH1" s="1236"/>
      <c r="AI1" s="1236"/>
      <c r="AJ1" s="1236"/>
      <c r="AK1" s="1236"/>
      <c r="AL1" s="1236"/>
      <c r="AM1" s="1236"/>
      <c r="AN1" s="1236"/>
      <c r="AO1" s="1094" t="s">
        <v>98</v>
      </c>
    </row>
    <row r="2" spans="1:42" s="1237" customFormat="1" ht="12">
      <c r="W2" s="1238"/>
      <c r="X2" s="1238"/>
      <c r="Y2" s="1238"/>
      <c r="Z2" s="1238"/>
      <c r="AA2" s="1238"/>
      <c r="AB2" s="1239"/>
      <c r="AC2" s="1239"/>
      <c r="AH2" s="1240"/>
      <c r="AI2" s="1240"/>
      <c r="AJ2" s="1240"/>
      <c r="AK2" s="1240"/>
      <c r="AL2" s="1240"/>
      <c r="AM2" s="1240"/>
      <c r="AN2" s="1240"/>
      <c r="AO2" s="1239" t="s">
        <v>1014</v>
      </c>
    </row>
    <row r="3" spans="1:42" s="1237" customFormat="1" ht="13.5" customHeight="1">
      <c r="AH3" s="1241"/>
      <c r="AI3" s="1241"/>
      <c r="AJ3" s="1241"/>
      <c r="AK3" s="1241"/>
      <c r="AL3" s="1241"/>
      <c r="AM3" s="1241"/>
      <c r="AN3" s="1241"/>
    </row>
    <row r="4" spans="1:42" s="1243" customFormat="1" ht="12" customHeight="1">
      <c r="A4" s="1689" t="s">
        <v>1015</v>
      </c>
      <c r="B4" s="1689"/>
      <c r="C4" s="1689"/>
      <c r="D4" s="1689"/>
      <c r="E4" s="1689"/>
      <c r="F4" s="1689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</row>
    <row r="5" spans="1:42" s="1244" customFormat="1" ht="6" customHeight="1"/>
    <row r="6" spans="1:42" s="1246" customFormat="1" ht="24" customHeight="1">
      <c r="A6" s="1245"/>
      <c r="B6" s="982">
        <v>1979</v>
      </c>
      <c r="C6" s="982">
        <v>1980</v>
      </c>
      <c r="D6" s="982">
        <v>1981</v>
      </c>
      <c r="E6" s="982">
        <v>1982</v>
      </c>
      <c r="F6" s="982">
        <v>1983</v>
      </c>
      <c r="G6" s="982">
        <v>1984</v>
      </c>
      <c r="H6" s="982">
        <v>1985</v>
      </c>
      <c r="I6" s="982">
        <v>1986</v>
      </c>
      <c r="J6" s="982">
        <v>1987</v>
      </c>
      <c r="K6" s="982">
        <v>1988</v>
      </c>
      <c r="L6" s="982">
        <v>1989</v>
      </c>
      <c r="M6" s="982">
        <v>1990</v>
      </c>
      <c r="N6" s="982" t="s">
        <v>1016</v>
      </c>
      <c r="O6" s="982" t="s">
        <v>1017</v>
      </c>
      <c r="P6" s="982" t="s">
        <v>1018</v>
      </c>
      <c r="Q6" s="982" t="s">
        <v>1019</v>
      </c>
      <c r="R6" s="982" t="s">
        <v>1020</v>
      </c>
      <c r="S6" s="982" t="s">
        <v>1021</v>
      </c>
      <c r="T6" s="982" t="s">
        <v>1022</v>
      </c>
      <c r="U6" s="982">
        <v>1998</v>
      </c>
      <c r="V6" s="982">
        <v>1999</v>
      </c>
      <c r="W6" s="982">
        <v>2000</v>
      </c>
      <c r="X6" s="982">
        <v>2001</v>
      </c>
      <c r="Y6" s="982">
        <v>2002</v>
      </c>
      <c r="Z6" s="982">
        <v>2003</v>
      </c>
      <c r="AA6" s="982">
        <v>2004</v>
      </c>
      <c r="AB6" s="982">
        <v>2005</v>
      </c>
      <c r="AC6" s="982">
        <v>2006</v>
      </c>
      <c r="AD6" s="982">
        <v>2007</v>
      </c>
      <c r="AE6" s="982">
        <v>2008</v>
      </c>
      <c r="AF6" s="982">
        <v>2009</v>
      </c>
      <c r="AG6" s="982">
        <v>2010</v>
      </c>
      <c r="AH6" s="982">
        <v>2011</v>
      </c>
      <c r="AI6" s="982">
        <v>2012</v>
      </c>
      <c r="AJ6" s="982">
        <v>2013</v>
      </c>
      <c r="AK6" s="982">
        <v>2014</v>
      </c>
      <c r="AL6" s="982">
        <v>2015</v>
      </c>
      <c r="AM6" s="982">
        <v>2016</v>
      </c>
      <c r="AN6" s="982">
        <v>2017</v>
      </c>
      <c r="AO6" s="983">
        <v>2018</v>
      </c>
    </row>
    <row r="7" spans="1:42" s="978" customFormat="1" ht="22.5" customHeight="1">
      <c r="A7" s="1247" t="s">
        <v>1023</v>
      </c>
      <c r="B7" s="1035"/>
      <c r="C7" s="1248"/>
      <c r="D7" s="1248"/>
      <c r="E7" s="1248"/>
      <c r="F7" s="1248"/>
      <c r="G7" s="1248"/>
      <c r="H7" s="1248"/>
      <c r="I7" s="1248"/>
      <c r="J7" s="1248"/>
      <c r="K7" s="1248"/>
      <c r="L7" s="1248"/>
      <c r="M7" s="1248"/>
      <c r="N7" s="1248"/>
      <c r="O7" s="1248"/>
      <c r="P7" s="1248"/>
      <c r="Q7" s="1248"/>
      <c r="R7" s="1248"/>
      <c r="S7" s="1248"/>
      <c r="T7" s="1248"/>
      <c r="U7" s="1248"/>
      <c r="V7" s="1248"/>
      <c r="W7" s="1248"/>
      <c r="X7" s="1248"/>
      <c r="Y7" s="1248"/>
      <c r="Z7" s="1248"/>
      <c r="AA7" s="1249"/>
      <c r="AB7" s="1249"/>
      <c r="AC7" s="1249"/>
      <c r="AD7" s="1249"/>
      <c r="AE7" s="1249"/>
      <c r="AF7" s="1249"/>
      <c r="AG7" s="1249"/>
      <c r="AH7" s="1249"/>
      <c r="AI7" s="1249"/>
      <c r="AJ7" s="1249"/>
      <c r="AK7" s="1249"/>
      <c r="AL7" s="1249"/>
      <c r="AM7" s="1249"/>
      <c r="AN7" s="1249"/>
      <c r="AO7" s="1250"/>
    </row>
    <row r="8" spans="1:42" ht="15" customHeight="1">
      <c r="A8" s="1251" t="s">
        <v>1024</v>
      </c>
      <c r="B8" s="1252">
        <v>476625</v>
      </c>
      <c r="C8" s="1252">
        <v>528288</v>
      </c>
      <c r="D8" s="1252">
        <v>629835</v>
      </c>
      <c r="E8" s="1252">
        <v>736588</v>
      </c>
      <c r="F8" s="1252">
        <v>848151</v>
      </c>
      <c r="G8" s="1252">
        <v>976756</v>
      </c>
      <c r="H8" s="1252">
        <v>1075386</v>
      </c>
      <c r="I8" s="1252">
        <v>1160501</v>
      </c>
      <c r="J8" s="1252">
        <v>1346413</v>
      </c>
      <c r="K8" s="1252">
        <v>1526553</v>
      </c>
      <c r="L8" s="1252">
        <v>1771610</v>
      </c>
      <c r="M8" s="1253">
        <v>1933583</v>
      </c>
      <c r="N8" s="1253">
        <v>1746048</v>
      </c>
      <c r="O8" s="1253">
        <v>2437339</v>
      </c>
      <c r="P8" s="1253">
        <v>2319329</v>
      </c>
      <c r="Q8" s="1253">
        <v>2588139</v>
      </c>
      <c r="R8" s="1254">
        <v>2685321</v>
      </c>
      <c r="S8" s="1254">
        <v>2512270</v>
      </c>
      <c r="T8" s="1254">
        <v>2646363</v>
      </c>
      <c r="U8" s="1254">
        <v>2871042</v>
      </c>
      <c r="V8" s="1254">
        <v>3142293</v>
      </c>
      <c r="W8" s="1254">
        <v>3534880</v>
      </c>
      <c r="X8" s="1254">
        <v>3554314</v>
      </c>
      <c r="Y8" s="1254">
        <v>3263822</v>
      </c>
      <c r="Z8" s="1254">
        <v>3182929</v>
      </c>
      <c r="AA8" s="1254">
        <v>3381159</v>
      </c>
      <c r="AB8" s="1254">
        <v>3620235</v>
      </c>
      <c r="AC8" s="1255">
        <v>3656480</v>
      </c>
      <c r="AD8" s="1254">
        <v>3795326</v>
      </c>
      <c r="AE8" s="1254">
        <v>3873999</v>
      </c>
      <c r="AF8" s="1254">
        <v>3571532</v>
      </c>
      <c r="AG8" s="1254">
        <v>3745261</v>
      </c>
      <c r="AH8" s="1254">
        <v>3881241</v>
      </c>
      <c r="AI8" s="1254">
        <v>3872292</v>
      </c>
      <c r="AJ8" s="1254">
        <v>3773192</v>
      </c>
      <c r="AK8" s="1254">
        <v>3827853</v>
      </c>
      <c r="AL8" s="1254">
        <v>3937767</v>
      </c>
      <c r="AM8" s="1254">
        <v>4590878</v>
      </c>
      <c r="AN8" s="1254">
        <v>5218406</v>
      </c>
      <c r="AO8" s="1256">
        <v>5535797</v>
      </c>
      <c r="AP8" s="1257"/>
    </row>
    <row r="9" spans="1:42" ht="15" customHeight="1">
      <c r="A9" s="1258" t="s">
        <v>1025</v>
      </c>
      <c r="B9" s="1252">
        <v>473762</v>
      </c>
      <c r="C9" s="1252">
        <v>526586</v>
      </c>
      <c r="D9" s="1252">
        <v>624302</v>
      </c>
      <c r="E9" s="1252">
        <v>734007</v>
      </c>
      <c r="F9" s="1252">
        <v>848956</v>
      </c>
      <c r="G9" s="1252">
        <v>973046</v>
      </c>
      <c r="H9" s="1252">
        <v>1080214</v>
      </c>
      <c r="I9" s="1252">
        <v>1171553</v>
      </c>
      <c r="J9" s="1252">
        <v>1346144</v>
      </c>
      <c r="K9" s="1252">
        <v>1534912</v>
      </c>
      <c r="L9" s="1252">
        <v>1740067</v>
      </c>
      <c r="M9" s="1252">
        <v>1906165</v>
      </c>
      <c r="N9" s="1252">
        <v>1716905</v>
      </c>
      <c r="O9" s="1252">
        <v>2435623</v>
      </c>
      <c r="P9" s="1252">
        <v>2305641</v>
      </c>
      <c r="Q9" s="1252">
        <v>2583707</v>
      </c>
      <c r="R9" s="1259">
        <v>2681438</v>
      </c>
      <c r="S9" s="1259">
        <v>2509473</v>
      </c>
      <c r="T9" s="1259">
        <v>2647289</v>
      </c>
      <c r="U9" s="1259">
        <v>2870465</v>
      </c>
      <c r="V9" s="1259">
        <v>3145956</v>
      </c>
      <c r="W9" s="1259">
        <v>3528983</v>
      </c>
      <c r="X9" s="1259">
        <v>3558873</v>
      </c>
      <c r="Y9" s="1259">
        <v>3243742</v>
      </c>
      <c r="Z9" s="1259">
        <v>3174752</v>
      </c>
      <c r="AA9" s="1259">
        <v>3385060</v>
      </c>
      <c r="AB9" s="1259">
        <v>3621908</v>
      </c>
      <c r="AC9" s="1260">
        <v>3663909</v>
      </c>
      <c r="AD9" s="1259">
        <v>3777448</v>
      </c>
      <c r="AE9" s="1259">
        <v>3859527</v>
      </c>
      <c r="AF9" s="1259">
        <v>3564996</v>
      </c>
      <c r="AG9" s="1259">
        <v>3731684</v>
      </c>
      <c r="AH9" s="1259">
        <v>3876548</v>
      </c>
      <c r="AI9" s="1259">
        <v>3883996</v>
      </c>
      <c r="AJ9" s="1259">
        <v>3808267</v>
      </c>
      <c r="AK9" s="1259">
        <v>3829171</v>
      </c>
      <c r="AL9" s="1259">
        <v>3924405</v>
      </c>
      <c r="AM9" s="1259">
        <v>4569733</v>
      </c>
      <c r="AN9" s="1259">
        <v>5197021</v>
      </c>
      <c r="AO9" s="1261">
        <v>5521515</v>
      </c>
      <c r="AP9" s="1257"/>
    </row>
    <row r="10" spans="1:42" s="978" customFormat="1" ht="22.5" customHeight="1">
      <c r="A10" s="1247" t="s">
        <v>1026</v>
      </c>
      <c r="B10" s="1262">
        <v>357981</v>
      </c>
      <c r="C10" s="1262">
        <v>403420</v>
      </c>
      <c r="D10" s="1262">
        <v>498058</v>
      </c>
      <c r="E10" s="1262">
        <v>606877</v>
      </c>
      <c r="F10" s="1262">
        <v>715497</v>
      </c>
      <c r="G10" s="1262">
        <v>826453</v>
      </c>
      <c r="H10" s="1262">
        <v>921572</v>
      </c>
      <c r="I10" s="1262">
        <v>986529</v>
      </c>
      <c r="J10" s="1262">
        <v>1156972</v>
      </c>
      <c r="K10" s="1262">
        <v>1311591</v>
      </c>
      <c r="L10" s="1262">
        <v>1540026</v>
      </c>
      <c r="M10" s="1262">
        <v>1675856</v>
      </c>
      <c r="N10" s="1262">
        <v>1473212</v>
      </c>
      <c r="O10" s="1262">
        <v>2117415</v>
      </c>
      <c r="P10" s="1262">
        <v>1984159</v>
      </c>
      <c r="Q10" s="1262">
        <v>2216057</v>
      </c>
      <c r="R10" s="1263">
        <v>2253400</v>
      </c>
      <c r="S10" s="1263">
        <v>2088526</v>
      </c>
      <c r="T10" s="1263">
        <v>2193532</v>
      </c>
      <c r="U10" s="1263">
        <v>2356949</v>
      </c>
      <c r="V10" s="1263">
        <v>2577541</v>
      </c>
      <c r="W10" s="1263">
        <v>2912300</v>
      </c>
      <c r="X10" s="1263">
        <v>2840646</v>
      </c>
      <c r="Y10" s="1263">
        <v>2495262</v>
      </c>
      <c r="Z10" s="1263">
        <v>2416253</v>
      </c>
      <c r="AA10" s="1263">
        <v>2477544</v>
      </c>
      <c r="AB10" s="1254">
        <v>2656703</v>
      </c>
      <c r="AC10" s="1255">
        <v>2683011</v>
      </c>
      <c r="AD10" s="1254">
        <v>2671333</v>
      </c>
      <c r="AE10" s="1254">
        <v>2630545</v>
      </c>
      <c r="AF10" s="1254">
        <v>2369980</v>
      </c>
      <c r="AG10" s="1254">
        <v>2450433</v>
      </c>
      <c r="AH10" s="1254">
        <v>2625914</v>
      </c>
      <c r="AI10" s="1254" t="s">
        <v>1027</v>
      </c>
      <c r="AJ10" s="1254" t="s">
        <v>1028</v>
      </c>
      <c r="AK10" s="1254">
        <v>2588385</v>
      </c>
      <c r="AL10" s="1254">
        <v>2780321</v>
      </c>
      <c r="AM10" s="1254">
        <v>3286189</v>
      </c>
      <c r="AN10" s="1254">
        <v>3750074</v>
      </c>
      <c r="AO10" s="1256">
        <v>4024119</v>
      </c>
      <c r="AP10" s="1257"/>
    </row>
    <row r="11" spans="1:42" s="1267" customFormat="1" ht="16.5" customHeight="1">
      <c r="A11" s="1264" t="s">
        <v>1029</v>
      </c>
      <c r="B11" s="1262">
        <v>63934</v>
      </c>
      <c r="C11" s="1262">
        <v>54890</v>
      </c>
      <c r="D11" s="1262">
        <v>74505</v>
      </c>
      <c r="E11" s="1262">
        <v>76277</v>
      </c>
      <c r="F11" s="1262">
        <v>115701</v>
      </c>
      <c r="G11" s="1262">
        <v>160571</v>
      </c>
      <c r="H11" s="1262">
        <v>151845</v>
      </c>
      <c r="I11" s="1262">
        <v>158592</v>
      </c>
      <c r="J11" s="1262">
        <v>208421</v>
      </c>
      <c r="K11" s="1262">
        <v>199773</v>
      </c>
      <c r="L11" s="1262">
        <v>162390</v>
      </c>
      <c r="M11" s="1262">
        <v>114377</v>
      </c>
      <c r="N11" s="1262">
        <v>88083</v>
      </c>
      <c r="O11" s="1262">
        <v>126415</v>
      </c>
      <c r="P11" s="1262">
        <v>143159</v>
      </c>
      <c r="Q11" s="1262">
        <v>147057</v>
      </c>
      <c r="R11" s="1263">
        <v>153400</v>
      </c>
      <c r="S11" s="1263">
        <v>138526</v>
      </c>
      <c r="T11" s="1263">
        <v>105532</v>
      </c>
      <c r="U11" s="1263">
        <v>134243</v>
      </c>
      <c r="V11" s="1263">
        <v>143256</v>
      </c>
      <c r="W11" s="1263">
        <v>226095</v>
      </c>
      <c r="X11" s="1263">
        <v>143914</v>
      </c>
      <c r="Y11" s="1263">
        <v>77024</v>
      </c>
      <c r="Z11" s="1263">
        <v>113006</v>
      </c>
      <c r="AA11" s="1263">
        <v>128532</v>
      </c>
      <c r="AB11" s="1254">
        <v>186640</v>
      </c>
      <c r="AC11" s="1265" t="s">
        <v>1030</v>
      </c>
      <c r="AD11" s="1254">
        <v>255252</v>
      </c>
      <c r="AE11" s="1254">
        <v>226795</v>
      </c>
      <c r="AF11" s="1254">
        <v>228787</v>
      </c>
      <c r="AG11" s="1254">
        <v>277435</v>
      </c>
      <c r="AH11" s="1254">
        <v>233686</v>
      </c>
      <c r="AI11" s="1254" t="s">
        <v>1031</v>
      </c>
      <c r="AJ11" s="1254" t="s">
        <v>1032</v>
      </c>
      <c r="AK11" s="1254">
        <v>147146</v>
      </c>
      <c r="AL11" s="1254">
        <v>120916</v>
      </c>
      <c r="AM11" s="1254">
        <v>99658</v>
      </c>
      <c r="AN11" s="1254">
        <v>98001</v>
      </c>
      <c r="AO11" s="1256">
        <v>85494</v>
      </c>
      <c r="AP11" s="1266"/>
    </row>
    <row r="12" spans="1:42" s="1267" customFormat="1" ht="15" customHeight="1">
      <c r="A12" s="1264" t="s">
        <v>1033</v>
      </c>
      <c r="B12" s="1262">
        <v>60968</v>
      </c>
      <c r="C12" s="1262">
        <v>50045</v>
      </c>
      <c r="D12" s="1262">
        <v>68745</v>
      </c>
      <c r="E12" s="1262">
        <v>58697</v>
      </c>
      <c r="F12" s="1262">
        <v>94771</v>
      </c>
      <c r="G12" s="1262">
        <v>89481</v>
      </c>
      <c r="H12" s="1262">
        <v>107965</v>
      </c>
      <c r="I12" s="1262">
        <v>85802</v>
      </c>
      <c r="J12" s="1262">
        <v>90871</v>
      </c>
      <c r="K12" s="1262">
        <v>73569</v>
      </c>
      <c r="L12" s="1262">
        <v>89322</v>
      </c>
      <c r="M12" s="1262">
        <v>75686</v>
      </c>
      <c r="N12" s="1262">
        <v>54105</v>
      </c>
      <c r="O12" s="1262">
        <v>76415</v>
      </c>
      <c r="P12" s="1262">
        <v>93159</v>
      </c>
      <c r="Q12" s="1262">
        <v>91057</v>
      </c>
      <c r="R12" s="1262">
        <v>93400</v>
      </c>
      <c r="S12" s="1262">
        <v>86526</v>
      </c>
      <c r="T12" s="1262">
        <v>94532</v>
      </c>
      <c r="U12" s="1262">
        <v>114229</v>
      </c>
      <c r="V12" s="1262">
        <v>126164</v>
      </c>
      <c r="W12" s="1262">
        <v>209579</v>
      </c>
      <c r="X12" s="1262">
        <v>124871</v>
      </c>
      <c r="Y12" s="1262">
        <v>63943</v>
      </c>
      <c r="Z12" s="1262">
        <v>96933</v>
      </c>
      <c r="AA12" s="1262">
        <v>120860</v>
      </c>
      <c r="AB12" s="1262">
        <v>178085</v>
      </c>
      <c r="AC12" s="1262">
        <v>221107</v>
      </c>
      <c r="AD12" s="1262">
        <v>246917</v>
      </c>
      <c r="AE12" s="1262">
        <v>221544</v>
      </c>
      <c r="AF12" s="1262">
        <v>225129</v>
      </c>
      <c r="AG12" s="1262">
        <v>271666</v>
      </c>
      <c r="AH12" s="1262">
        <v>216396</v>
      </c>
      <c r="AI12" s="1262">
        <v>162899</v>
      </c>
      <c r="AJ12" s="1262">
        <v>206598</v>
      </c>
      <c r="AK12" s="1262">
        <v>135379</v>
      </c>
      <c r="AL12" s="1253">
        <v>108011</v>
      </c>
      <c r="AM12" s="1253">
        <v>85016</v>
      </c>
      <c r="AN12" s="1253">
        <v>77017</v>
      </c>
      <c r="AO12" s="1268">
        <v>61742</v>
      </c>
      <c r="AP12" s="1266"/>
    </row>
    <row r="13" spans="1:42" ht="15" customHeight="1">
      <c r="A13" s="1269" t="s">
        <v>1034</v>
      </c>
      <c r="B13" s="1253">
        <v>2966</v>
      </c>
      <c r="C13" s="1253">
        <v>4845</v>
      </c>
      <c r="D13" s="1253">
        <v>5760</v>
      </c>
      <c r="E13" s="1253">
        <v>17580</v>
      </c>
      <c r="F13" s="1253">
        <v>20930</v>
      </c>
      <c r="G13" s="1253">
        <v>71090</v>
      </c>
      <c r="H13" s="1253">
        <v>43880</v>
      </c>
      <c r="I13" s="1253">
        <v>72790</v>
      </c>
      <c r="J13" s="1253">
        <v>117550</v>
      </c>
      <c r="K13" s="1253">
        <v>126204</v>
      </c>
      <c r="L13" s="1253">
        <v>73068</v>
      </c>
      <c r="M13" s="1253">
        <v>38691</v>
      </c>
      <c r="N13" s="1253">
        <v>33978</v>
      </c>
      <c r="O13" s="1253">
        <v>50000</v>
      </c>
      <c r="P13" s="1253">
        <v>50000</v>
      </c>
      <c r="Q13" s="1253">
        <v>56000</v>
      </c>
      <c r="R13" s="1254">
        <v>60000</v>
      </c>
      <c r="S13" s="1254">
        <v>52000</v>
      </c>
      <c r="T13" s="1254">
        <v>11000</v>
      </c>
      <c r="U13" s="1254">
        <v>20014</v>
      </c>
      <c r="V13" s="1254">
        <v>17092</v>
      </c>
      <c r="W13" s="1254">
        <v>16516</v>
      </c>
      <c r="X13" s="1254">
        <v>19043</v>
      </c>
      <c r="Y13" s="1254">
        <v>13081</v>
      </c>
      <c r="Z13" s="1254">
        <v>16073</v>
      </c>
      <c r="AA13" s="1254">
        <v>7672</v>
      </c>
      <c r="AB13" s="1254">
        <v>8555</v>
      </c>
      <c r="AC13" s="1255">
        <v>7145</v>
      </c>
      <c r="AD13" s="1254">
        <v>8335</v>
      </c>
      <c r="AE13" s="1254">
        <v>5251</v>
      </c>
      <c r="AF13" s="1254">
        <v>3658</v>
      </c>
      <c r="AG13" s="1254">
        <v>5769</v>
      </c>
      <c r="AH13" s="1254">
        <v>17290</v>
      </c>
      <c r="AI13" s="1254" t="s">
        <v>1035</v>
      </c>
      <c r="AJ13" s="1254" t="s">
        <v>1036</v>
      </c>
      <c r="AK13" s="1254">
        <v>11767</v>
      </c>
      <c r="AL13" s="1254">
        <v>12905</v>
      </c>
      <c r="AM13" s="1254">
        <v>14642</v>
      </c>
      <c r="AN13" s="1254">
        <v>20984</v>
      </c>
      <c r="AO13" s="1256">
        <v>23752</v>
      </c>
      <c r="AP13" s="1266"/>
    </row>
    <row r="14" spans="1:42" s="978" customFormat="1" ht="15" customHeight="1">
      <c r="A14" s="1264" t="s">
        <v>1037</v>
      </c>
      <c r="B14" s="1252">
        <v>294047</v>
      </c>
      <c r="C14" s="1252">
        <v>348530</v>
      </c>
      <c r="D14" s="1252">
        <v>423553</v>
      </c>
      <c r="E14" s="1252">
        <v>530600</v>
      </c>
      <c r="F14" s="1252">
        <v>599796</v>
      </c>
      <c r="G14" s="1252">
        <v>665882</v>
      </c>
      <c r="H14" s="1252">
        <v>769727</v>
      </c>
      <c r="I14" s="1252">
        <v>827937</v>
      </c>
      <c r="J14" s="1252">
        <v>948551</v>
      </c>
      <c r="K14" s="1252">
        <v>1111818</v>
      </c>
      <c r="L14" s="1252">
        <v>1377636</v>
      </c>
      <c r="M14" s="1252">
        <v>1561479</v>
      </c>
      <c r="N14" s="1252">
        <v>1385129</v>
      </c>
      <c r="O14" s="1252">
        <v>1991000</v>
      </c>
      <c r="P14" s="1252">
        <v>1841000</v>
      </c>
      <c r="Q14" s="1252">
        <v>2069000</v>
      </c>
      <c r="R14" s="1259">
        <v>2100000</v>
      </c>
      <c r="S14" s="1259">
        <v>1950000</v>
      </c>
      <c r="T14" s="1259">
        <v>2088000</v>
      </c>
      <c r="U14" s="1259">
        <v>2222706</v>
      </c>
      <c r="V14" s="1259">
        <v>2434285</v>
      </c>
      <c r="W14" s="1259">
        <v>2686205</v>
      </c>
      <c r="X14" s="1259">
        <v>2696732</v>
      </c>
      <c r="Y14" s="1259">
        <v>2418238</v>
      </c>
      <c r="Z14" s="1259">
        <v>2303247</v>
      </c>
      <c r="AA14" s="1259">
        <v>2349012</v>
      </c>
      <c r="AB14" s="1259">
        <v>2470063</v>
      </c>
      <c r="AC14" s="1255">
        <v>2400924</v>
      </c>
      <c r="AD14" s="1254">
        <v>2416081</v>
      </c>
      <c r="AE14" s="1254">
        <v>2403750</v>
      </c>
      <c r="AF14" s="1254">
        <v>2141193</v>
      </c>
      <c r="AG14" s="1254">
        <v>2172998</v>
      </c>
      <c r="AH14" s="1254">
        <v>2392228</v>
      </c>
      <c r="AI14" s="1254" t="s">
        <v>1038</v>
      </c>
      <c r="AJ14" s="1254" t="s">
        <v>1039</v>
      </c>
      <c r="AK14" s="1254">
        <v>2441239</v>
      </c>
      <c r="AL14" s="1254">
        <v>2659405</v>
      </c>
      <c r="AM14" s="1254">
        <v>3186531</v>
      </c>
      <c r="AN14" s="1254">
        <v>3652073</v>
      </c>
      <c r="AO14" s="1256">
        <v>3938625</v>
      </c>
      <c r="AP14" s="1270"/>
    </row>
    <row r="15" spans="1:42" s="978" customFormat="1" ht="22.5" customHeight="1">
      <c r="A15" s="1247" t="s">
        <v>1040</v>
      </c>
      <c r="B15" s="1252">
        <v>117088</v>
      </c>
      <c r="C15" s="1252">
        <v>121638</v>
      </c>
      <c r="D15" s="1252">
        <v>129551</v>
      </c>
      <c r="E15" s="1252">
        <v>127677</v>
      </c>
      <c r="F15" s="1252">
        <v>130626</v>
      </c>
      <c r="G15" s="1252">
        <v>148085</v>
      </c>
      <c r="H15" s="1252">
        <v>151204</v>
      </c>
      <c r="I15" s="1252">
        <v>161654</v>
      </c>
      <c r="J15" s="1252">
        <v>176029</v>
      </c>
      <c r="K15" s="1252">
        <v>201773</v>
      </c>
      <c r="L15" s="1252">
        <v>212476</v>
      </c>
      <c r="M15" s="1252">
        <v>234678</v>
      </c>
      <c r="N15" s="1252">
        <v>247048</v>
      </c>
      <c r="O15" s="1252">
        <v>270000</v>
      </c>
      <c r="P15" s="1252">
        <v>277200</v>
      </c>
      <c r="Q15" s="1252">
        <v>312000</v>
      </c>
      <c r="R15" s="1259">
        <v>360000</v>
      </c>
      <c r="S15" s="1259">
        <v>364700</v>
      </c>
      <c r="T15" s="1259">
        <v>422000</v>
      </c>
      <c r="U15" s="1259">
        <v>484082</v>
      </c>
      <c r="V15" s="1259">
        <v>540396</v>
      </c>
      <c r="W15" s="1259">
        <v>587622</v>
      </c>
      <c r="X15" s="1259">
        <v>684197</v>
      </c>
      <c r="Y15" s="1259">
        <v>744167</v>
      </c>
      <c r="Z15" s="1259">
        <v>737309</v>
      </c>
      <c r="AA15" s="1259">
        <v>859454</v>
      </c>
      <c r="AB15" s="1259">
        <v>913820</v>
      </c>
      <c r="AC15" s="1255">
        <v>932116</v>
      </c>
      <c r="AD15" s="1254">
        <v>1080512</v>
      </c>
      <c r="AE15" s="1254">
        <v>1209802</v>
      </c>
      <c r="AF15" s="1254">
        <v>1172268</v>
      </c>
      <c r="AG15" s="1259">
        <v>1246378</v>
      </c>
      <c r="AH15" s="1259">
        <v>1208899</v>
      </c>
      <c r="AI15" s="1254" t="s">
        <v>1041</v>
      </c>
      <c r="AJ15" s="1254" t="s">
        <v>1042</v>
      </c>
      <c r="AK15" s="1254">
        <v>1208792</v>
      </c>
      <c r="AL15" s="1254">
        <v>1118877</v>
      </c>
      <c r="AM15" s="1254">
        <v>1267894</v>
      </c>
      <c r="AN15" s="1254">
        <v>1407227</v>
      </c>
      <c r="AO15" s="1256">
        <v>1445646</v>
      </c>
      <c r="AP15" s="1270"/>
    </row>
    <row r="16" spans="1:42" ht="22.5" customHeight="1">
      <c r="A16" s="1271" t="s">
        <v>1043</v>
      </c>
      <c r="B16" s="1272">
        <v>1556</v>
      </c>
      <c r="C16" s="1272">
        <v>3230</v>
      </c>
      <c r="D16" s="1272">
        <v>2226</v>
      </c>
      <c r="E16" s="1272">
        <v>2034</v>
      </c>
      <c r="F16" s="1272">
        <v>2028</v>
      </c>
      <c r="G16" s="1272">
        <v>2218</v>
      </c>
      <c r="H16" s="1272">
        <v>2610</v>
      </c>
      <c r="I16" s="1272">
        <v>12318</v>
      </c>
      <c r="J16" s="1272">
        <v>13412</v>
      </c>
      <c r="K16" s="1272">
        <v>13189</v>
      </c>
      <c r="L16" s="1272">
        <v>19108</v>
      </c>
      <c r="M16" s="1272">
        <v>23049</v>
      </c>
      <c r="N16" s="1272">
        <v>25788</v>
      </c>
      <c r="O16" s="1272">
        <v>50000</v>
      </c>
      <c r="P16" s="1272">
        <v>58000</v>
      </c>
      <c r="Q16" s="1272">
        <v>60100</v>
      </c>
      <c r="R16" s="1273">
        <v>71921</v>
      </c>
      <c r="S16" s="1273">
        <v>59044</v>
      </c>
      <c r="T16" s="1273">
        <v>30831</v>
      </c>
      <c r="U16" s="1273">
        <v>30011</v>
      </c>
      <c r="V16" s="1273">
        <v>24356</v>
      </c>
      <c r="W16" s="1273">
        <v>34958</v>
      </c>
      <c r="X16" s="1273">
        <v>29471</v>
      </c>
      <c r="Y16" s="1273">
        <v>24393</v>
      </c>
      <c r="Z16" s="1273">
        <v>29367</v>
      </c>
      <c r="AA16" s="1273">
        <v>44161</v>
      </c>
      <c r="AB16" s="1273">
        <v>49712</v>
      </c>
      <c r="AC16" s="1274">
        <v>41353</v>
      </c>
      <c r="AD16" s="1273">
        <v>43481</v>
      </c>
      <c r="AE16" s="1273">
        <v>33652</v>
      </c>
      <c r="AF16" s="1273">
        <v>29284</v>
      </c>
      <c r="AG16" s="1273">
        <v>48449</v>
      </c>
      <c r="AH16" s="1273">
        <v>46428</v>
      </c>
      <c r="AI16" s="1273" t="s">
        <v>1044</v>
      </c>
      <c r="AJ16" s="1273" t="s">
        <v>1045</v>
      </c>
      <c r="AK16" s="1273">
        <v>30676</v>
      </c>
      <c r="AL16" s="1273">
        <v>38569</v>
      </c>
      <c r="AM16" s="1273">
        <v>36795</v>
      </c>
      <c r="AN16" s="1273">
        <v>61105</v>
      </c>
      <c r="AO16" s="1275">
        <v>66032</v>
      </c>
      <c r="AP16" s="1257"/>
    </row>
    <row r="17" spans="1:41" s="1277" customFormat="1" ht="14.25" customHeight="1">
      <c r="A17" s="1276" t="s">
        <v>1046</v>
      </c>
      <c r="B17" s="1276"/>
      <c r="AH17" s="1278"/>
      <c r="AI17" s="1278"/>
      <c r="AJ17" s="1278"/>
      <c r="AK17" s="1278"/>
      <c r="AL17" s="1278"/>
      <c r="AM17" s="1278"/>
      <c r="AN17" s="1278"/>
    </row>
    <row r="18" spans="1:41" s="1277" customFormat="1" ht="14.25" customHeight="1">
      <c r="A18" s="1276" t="s">
        <v>1047</v>
      </c>
      <c r="B18" s="1276"/>
      <c r="AH18" s="1278"/>
      <c r="AI18" s="1278"/>
      <c r="AJ18" s="1278"/>
      <c r="AK18" s="1278"/>
      <c r="AL18" s="1278"/>
      <c r="AM18" s="1278"/>
      <c r="AN18" s="1278"/>
    </row>
    <row r="19" spans="1:41" s="1277" customFormat="1" ht="14.25" customHeight="1">
      <c r="A19" s="1276" t="s">
        <v>1048</v>
      </c>
      <c r="B19" s="1276"/>
      <c r="AH19" s="1278"/>
      <c r="AI19" s="1278"/>
      <c r="AJ19" s="1278"/>
      <c r="AK19" s="1278"/>
      <c r="AL19" s="1278"/>
      <c r="AM19" s="1278"/>
      <c r="AN19" s="1278"/>
    </row>
    <row r="20" spans="1:41" s="1277" customFormat="1" ht="14.25" customHeight="1">
      <c r="A20" s="1276" t="s">
        <v>1049</v>
      </c>
      <c r="B20" s="1276"/>
      <c r="AH20" s="1278"/>
      <c r="AI20" s="1278"/>
      <c r="AJ20" s="1278"/>
      <c r="AK20" s="1278"/>
      <c r="AL20" s="1278"/>
      <c r="AM20" s="1278"/>
      <c r="AN20" s="1278"/>
    </row>
    <row r="21" spans="1:41" s="1277" customFormat="1" ht="14.25" customHeight="1">
      <c r="A21" s="1276" t="s">
        <v>1050</v>
      </c>
      <c r="B21" s="1276"/>
      <c r="AH21" s="1278"/>
      <c r="AI21" s="1278"/>
      <c r="AJ21" s="1278"/>
      <c r="AK21" s="1278"/>
      <c r="AL21" s="1278"/>
      <c r="AM21" s="1278"/>
      <c r="AN21" s="1278"/>
    </row>
    <row r="22" spans="1:41" s="281" customFormat="1" ht="12" customHeight="1">
      <c r="A22" s="278" t="s">
        <v>1372</v>
      </c>
      <c r="B22" s="279"/>
      <c r="C22" s="279"/>
      <c r="D22" s="279"/>
      <c r="E22" s="279"/>
      <c r="F22" s="279"/>
      <c r="G22" s="279"/>
      <c r="H22" s="280"/>
      <c r="AI22" s="280"/>
      <c r="AJ22" s="280"/>
      <c r="AK22" s="280"/>
      <c r="AL22" s="280"/>
      <c r="AM22" s="280"/>
      <c r="AN22" s="280"/>
    </row>
    <row r="23" spans="1:41" s="1281" customFormat="1" ht="12">
      <c r="A23" s="1279"/>
      <c r="B23" s="1280"/>
      <c r="AH23" s="1279"/>
      <c r="AI23" s="1279"/>
      <c r="AJ23" s="1279"/>
      <c r="AK23" s="1279"/>
      <c r="AL23" s="1279"/>
      <c r="AM23" s="1279"/>
      <c r="AN23" s="1279"/>
    </row>
    <row r="24" spans="1:41" s="1281" customFormat="1" ht="15" customHeight="1">
      <c r="A24" s="1279"/>
      <c r="B24" s="1282"/>
      <c r="C24" s="1282"/>
      <c r="D24" s="1282"/>
      <c r="E24" s="1282"/>
      <c r="F24" s="1282"/>
      <c r="G24" s="1282"/>
      <c r="H24" s="1282"/>
      <c r="I24" s="1282"/>
      <c r="J24" s="1282"/>
      <c r="K24" s="1282"/>
      <c r="L24" s="1282"/>
      <c r="M24" s="1282"/>
      <c r="N24" s="1282"/>
      <c r="O24" s="1282"/>
      <c r="P24" s="1282"/>
      <c r="Q24" s="1282"/>
      <c r="R24" s="1282"/>
      <c r="S24" s="1282"/>
      <c r="T24" s="1282"/>
      <c r="U24" s="1282"/>
      <c r="V24" s="1282"/>
      <c r="W24" s="1282"/>
      <c r="X24" s="1282"/>
      <c r="Y24" s="1282"/>
      <c r="Z24" s="1282"/>
      <c r="AA24" s="1282"/>
      <c r="AB24" s="1282"/>
      <c r="AC24" s="1282"/>
      <c r="AD24" s="1282"/>
      <c r="AE24" s="1282"/>
      <c r="AF24" s="1282"/>
      <c r="AG24" s="1282"/>
      <c r="AH24" s="1282"/>
      <c r="AI24" s="1282"/>
      <c r="AJ24" s="1282"/>
      <c r="AK24" s="1282"/>
      <c r="AL24" s="1282"/>
      <c r="AM24" s="1282"/>
      <c r="AN24" s="1279"/>
      <c r="AO24" s="1279"/>
    </row>
    <row r="25" spans="1:41" s="1281" customFormat="1" ht="15" customHeight="1">
      <c r="A25" s="1279"/>
      <c r="B25" s="1282"/>
      <c r="C25" s="1282"/>
      <c r="D25" s="1282"/>
      <c r="E25" s="1282"/>
      <c r="F25" s="1282"/>
      <c r="G25" s="1282"/>
      <c r="H25" s="1282"/>
      <c r="I25" s="1282"/>
      <c r="J25" s="1282"/>
      <c r="K25" s="1282"/>
      <c r="L25" s="1282"/>
      <c r="M25" s="1282"/>
      <c r="N25" s="1282"/>
      <c r="O25" s="1282"/>
      <c r="P25" s="1282"/>
      <c r="Q25" s="1282"/>
      <c r="R25" s="1282"/>
      <c r="S25" s="1282"/>
      <c r="T25" s="1282"/>
      <c r="U25" s="1282"/>
      <c r="V25" s="1282"/>
      <c r="W25" s="1282"/>
      <c r="X25" s="1282"/>
      <c r="Y25" s="1282"/>
      <c r="Z25" s="1282"/>
      <c r="AA25" s="1282"/>
      <c r="AB25" s="1282"/>
      <c r="AC25" s="1282"/>
      <c r="AD25" s="1282"/>
      <c r="AE25" s="1282"/>
      <c r="AF25" s="1282"/>
      <c r="AG25" s="1282"/>
      <c r="AH25" s="1282"/>
      <c r="AI25" s="1282"/>
      <c r="AJ25" s="1282"/>
      <c r="AK25" s="1282"/>
      <c r="AL25" s="1282"/>
      <c r="AM25" s="1282"/>
      <c r="AN25" s="1279"/>
      <c r="AO25" s="1279"/>
    </row>
    <row r="26" spans="1:41" s="1281" customFormat="1" ht="15" customHeight="1">
      <c r="A26" s="1279"/>
      <c r="B26" s="1282"/>
      <c r="C26" s="1282"/>
      <c r="D26" s="1282"/>
      <c r="E26" s="1282"/>
      <c r="F26" s="1282"/>
      <c r="G26" s="1282"/>
      <c r="H26" s="1282"/>
      <c r="I26" s="1282"/>
      <c r="J26" s="1282"/>
      <c r="K26" s="1282"/>
      <c r="L26" s="1282"/>
      <c r="M26" s="1282"/>
      <c r="N26" s="1282"/>
      <c r="O26" s="1282"/>
      <c r="P26" s="1282"/>
      <c r="Q26" s="1282"/>
      <c r="R26" s="1282"/>
      <c r="S26" s="1282"/>
      <c r="T26" s="1282"/>
      <c r="U26" s="1282"/>
      <c r="V26" s="1282"/>
      <c r="W26" s="1282"/>
      <c r="X26" s="1282"/>
      <c r="Y26" s="1282"/>
      <c r="Z26" s="1282"/>
      <c r="AA26" s="1282"/>
      <c r="AB26" s="1282"/>
      <c r="AC26" s="1282"/>
      <c r="AD26" s="1282"/>
      <c r="AE26" s="1282"/>
      <c r="AF26" s="1282"/>
      <c r="AG26" s="1282"/>
      <c r="AH26" s="1282"/>
      <c r="AI26" s="1282"/>
      <c r="AJ26" s="1282"/>
      <c r="AK26" s="1282"/>
      <c r="AL26" s="1282"/>
      <c r="AM26" s="1282"/>
      <c r="AN26" s="1279"/>
      <c r="AO26" s="1279"/>
    </row>
    <row r="27" spans="1:41" s="1281" customFormat="1" ht="15" customHeight="1">
      <c r="A27" s="1279"/>
      <c r="B27" s="1282"/>
      <c r="C27" s="1282"/>
      <c r="D27" s="1282"/>
      <c r="E27" s="1282"/>
      <c r="F27" s="1282"/>
      <c r="G27" s="1282"/>
      <c r="H27" s="1282"/>
      <c r="I27" s="1282"/>
      <c r="J27" s="1282"/>
      <c r="K27" s="1282"/>
      <c r="L27" s="1282"/>
      <c r="M27" s="1282"/>
      <c r="N27" s="1282"/>
      <c r="O27" s="1282"/>
      <c r="P27" s="1282"/>
      <c r="Q27" s="1282"/>
      <c r="R27" s="1282"/>
      <c r="S27" s="1282"/>
      <c r="T27" s="1282"/>
      <c r="U27" s="1282"/>
      <c r="V27" s="1282"/>
      <c r="W27" s="1282"/>
      <c r="X27" s="1282"/>
      <c r="Y27" s="1282"/>
      <c r="Z27" s="1282"/>
      <c r="AA27" s="1282"/>
      <c r="AB27" s="1282"/>
      <c r="AC27" s="1282"/>
      <c r="AD27" s="1282"/>
      <c r="AE27" s="1282"/>
      <c r="AF27" s="1282"/>
      <c r="AG27" s="1282"/>
      <c r="AH27" s="1282"/>
      <c r="AI27" s="1282"/>
      <c r="AJ27" s="1282"/>
      <c r="AK27" s="1282"/>
      <c r="AL27" s="1282"/>
      <c r="AM27" s="1282"/>
      <c r="AN27" s="1279"/>
      <c r="AO27" s="1279"/>
    </row>
    <row r="28" spans="1:41" s="1281" customFormat="1" ht="15" customHeight="1">
      <c r="A28" s="1279"/>
      <c r="B28" s="1282"/>
      <c r="C28" s="1282"/>
      <c r="D28" s="1282"/>
      <c r="E28" s="1282"/>
      <c r="F28" s="1282"/>
      <c r="G28" s="1282"/>
      <c r="H28" s="1282"/>
      <c r="I28" s="1282"/>
      <c r="J28" s="1282"/>
      <c r="K28" s="1282"/>
      <c r="L28" s="1282"/>
      <c r="M28" s="1282"/>
      <c r="N28" s="1282"/>
      <c r="O28" s="1282"/>
      <c r="P28" s="1282"/>
      <c r="Q28" s="1282"/>
      <c r="R28" s="1282"/>
      <c r="S28" s="1282"/>
      <c r="T28" s="1282"/>
      <c r="U28" s="1282"/>
      <c r="V28" s="1282"/>
      <c r="W28" s="1282"/>
      <c r="X28" s="1282"/>
      <c r="Y28" s="1282"/>
      <c r="Z28" s="1282"/>
      <c r="AA28" s="1282"/>
      <c r="AB28" s="1282"/>
      <c r="AC28" s="1282"/>
      <c r="AD28" s="1282"/>
      <c r="AE28" s="1282"/>
      <c r="AF28" s="1282"/>
      <c r="AG28" s="1282"/>
      <c r="AH28" s="1282"/>
      <c r="AI28" s="1282"/>
      <c r="AJ28" s="1282"/>
      <c r="AK28" s="1282"/>
      <c r="AL28" s="1282"/>
      <c r="AM28" s="1282"/>
      <c r="AN28" s="1279"/>
      <c r="AO28" s="1279"/>
    </row>
    <row r="29" spans="1:41" s="1281" customFormat="1" ht="15" customHeight="1">
      <c r="A29" s="1279"/>
      <c r="B29" s="1282"/>
      <c r="C29" s="1282"/>
      <c r="D29" s="1282"/>
      <c r="E29" s="1282"/>
      <c r="F29" s="1282"/>
      <c r="G29" s="1282"/>
      <c r="H29" s="1282"/>
      <c r="I29" s="1282"/>
      <c r="J29" s="1282"/>
      <c r="K29" s="1282"/>
      <c r="L29" s="1282"/>
      <c r="M29" s="1282"/>
      <c r="N29" s="1282"/>
      <c r="O29" s="1282"/>
      <c r="P29" s="1282"/>
      <c r="Q29" s="1282"/>
      <c r="R29" s="1282"/>
      <c r="S29" s="1282"/>
      <c r="T29" s="1282"/>
      <c r="U29" s="1282"/>
      <c r="V29" s="1282"/>
      <c r="W29" s="1282"/>
      <c r="X29" s="1282"/>
      <c r="Y29" s="1282"/>
      <c r="Z29" s="1282"/>
      <c r="AA29" s="1282"/>
      <c r="AB29" s="1282"/>
      <c r="AC29" s="1282"/>
      <c r="AD29" s="1282"/>
      <c r="AE29" s="1282"/>
      <c r="AF29" s="1282"/>
      <c r="AG29" s="1282"/>
      <c r="AH29" s="1282"/>
      <c r="AI29" s="1282"/>
      <c r="AJ29" s="1282"/>
      <c r="AK29" s="1282"/>
      <c r="AL29" s="1282"/>
      <c r="AM29" s="1282"/>
      <c r="AN29" s="1279"/>
      <c r="AO29" s="1279"/>
    </row>
    <row r="30" spans="1:41" s="1281" customFormat="1" ht="15" customHeight="1">
      <c r="A30" s="1279"/>
      <c r="B30" s="1282"/>
      <c r="C30" s="1282"/>
      <c r="D30" s="1282"/>
      <c r="E30" s="1282"/>
      <c r="F30" s="1282"/>
      <c r="G30" s="1282"/>
      <c r="H30" s="1282"/>
      <c r="I30" s="1282"/>
      <c r="J30" s="1282"/>
      <c r="K30" s="1282"/>
      <c r="L30" s="1282"/>
      <c r="M30" s="1282"/>
      <c r="N30" s="1282"/>
      <c r="O30" s="1282"/>
      <c r="P30" s="1282"/>
      <c r="Q30" s="1282"/>
      <c r="R30" s="1282"/>
      <c r="S30" s="1282"/>
      <c r="T30" s="1282"/>
      <c r="U30" s="1282"/>
      <c r="V30" s="1282"/>
      <c r="W30" s="1282"/>
      <c r="X30" s="1282"/>
      <c r="Y30" s="1282"/>
      <c r="Z30" s="1282"/>
      <c r="AA30" s="1282"/>
      <c r="AB30" s="1282"/>
      <c r="AC30" s="1282"/>
      <c r="AD30" s="1282"/>
      <c r="AE30" s="1282"/>
      <c r="AF30" s="1282"/>
      <c r="AG30" s="1282"/>
      <c r="AH30" s="1282"/>
      <c r="AI30" s="1282"/>
      <c r="AJ30" s="1282"/>
      <c r="AK30" s="1282"/>
      <c r="AL30" s="1282"/>
      <c r="AM30" s="1282"/>
      <c r="AN30" s="1279"/>
      <c r="AO30" s="1279"/>
    </row>
    <row r="31" spans="1:41" s="1281" customFormat="1" ht="15" customHeight="1">
      <c r="A31" s="1279"/>
      <c r="B31" s="1282"/>
      <c r="C31" s="1282"/>
      <c r="D31" s="1282"/>
      <c r="E31" s="1282"/>
      <c r="F31" s="1282"/>
      <c r="G31" s="1282"/>
      <c r="H31" s="1282"/>
      <c r="I31" s="1282"/>
      <c r="J31" s="1282"/>
      <c r="K31" s="1282"/>
      <c r="L31" s="1282"/>
      <c r="M31" s="1282"/>
      <c r="N31" s="1282"/>
      <c r="O31" s="1282"/>
      <c r="P31" s="1282"/>
      <c r="Q31" s="1282"/>
      <c r="R31" s="1282"/>
      <c r="S31" s="1282"/>
      <c r="T31" s="1282"/>
      <c r="U31" s="1282"/>
      <c r="V31" s="1282"/>
      <c r="W31" s="1282"/>
      <c r="X31" s="1282"/>
      <c r="Y31" s="1282"/>
      <c r="Z31" s="1282"/>
      <c r="AA31" s="1282"/>
      <c r="AB31" s="1282"/>
      <c r="AC31" s="1282"/>
      <c r="AD31" s="1282"/>
      <c r="AE31" s="1282"/>
      <c r="AF31" s="1282"/>
      <c r="AG31" s="1282"/>
      <c r="AH31" s="1282"/>
      <c r="AI31" s="1282"/>
      <c r="AJ31" s="1282"/>
      <c r="AK31" s="1282"/>
      <c r="AL31" s="1282"/>
      <c r="AM31" s="1282"/>
      <c r="AN31" s="1279"/>
      <c r="AO31" s="1279"/>
    </row>
    <row r="32" spans="1:41" s="1281" customFormat="1" ht="15" customHeight="1">
      <c r="A32" s="1279"/>
      <c r="B32" s="1282"/>
      <c r="C32" s="1282"/>
      <c r="D32" s="1282"/>
      <c r="E32" s="1282"/>
      <c r="F32" s="1282"/>
      <c r="G32" s="1282"/>
      <c r="H32" s="1282"/>
      <c r="I32" s="1282"/>
      <c r="J32" s="1282"/>
      <c r="K32" s="1282"/>
      <c r="L32" s="1282"/>
      <c r="M32" s="1282"/>
      <c r="N32" s="1282"/>
      <c r="O32" s="1282"/>
      <c r="P32" s="1282"/>
      <c r="Q32" s="1282"/>
      <c r="R32" s="1282"/>
      <c r="S32" s="1282"/>
      <c r="T32" s="1282"/>
      <c r="U32" s="1282"/>
      <c r="V32" s="1282"/>
      <c r="W32" s="1282"/>
      <c r="X32" s="1282"/>
      <c r="Y32" s="1282"/>
      <c r="Z32" s="1282"/>
      <c r="AA32" s="1282"/>
      <c r="AB32" s="1282"/>
      <c r="AC32" s="1282"/>
      <c r="AD32" s="1282"/>
      <c r="AE32" s="1282"/>
      <c r="AF32" s="1282"/>
      <c r="AG32" s="1282"/>
      <c r="AH32" s="1282"/>
      <c r="AI32" s="1282"/>
      <c r="AJ32" s="1282"/>
      <c r="AK32" s="1282"/>
      <c r="AL32" s="1282"/>
      <c r="AM32" s="1282"/>
      <c r="AN32" s="1279"/>
      <c r="AO32" s="1279"/>
    </row>
    <row r="33" spans="1:41" s="1281" customFormat="1" ht="15" customHeight="1">
      <c r="A33" s="1279"/>
      <c r="B33" s="1282"/>
      <c r="C33" s="1282"/>
      <c r="D33" s="1282"/>
      <c r="E33" s="1282"/>
      <c r="F33" s="1282"/>
      <c r="G33" s="1282"/>
      <c r="H33" s="1282"/>
      <c r="I33" s="1282"/>
      <c r="J33" s="1282"/>
      <c r="K33" s="1282"/>
      <c r="L33" s="1282"/>
      <c r="M33" s="1282"/>
      <c r="N33" s="1282"/>
      <c r="O33" s="1282"/>
      <c r="P33" s="1282"/>
      <c r="Q33" s="1282"/>
      <c r="R33" s="1282"/>
      <c r="S33" s="1282"/>
      <c r="T33" s="1282"/>
      <c r="U33" s="1282"/>
      <c r="V33" s="1282"/>
      <c r="W33" s="1282"/>
      <c r="X33" s="1282"/>
      <c r="Y33" s="1282"/>
      <c r="Z33" s="1282"/>
      <c r="AA33" s="1282"/>
      <c r="AB33" s="1282"/>
      <c r="AC33" s="1282"/>
      <c r="AD33" s="1282"/>
      <c r="AE33" s="1282"/>
      <c r="AF33" s="1282"/>
      <c r="AG33" s="1282"/>
      <c r="AH33" s="1282"/>
      <c r="AI33" s="1282"/>
      <c r="AJ33" s="1282"/>
      <c r="AK33" s="1282"/>
      <c r="AL33" s="1282"/>
      <c r="AM33" s="1282"/>
      <c r="AN33" s="1279"/>
      <c r="AO33" s="1279"/>
    </row>
    <row r="34" spans="1:41" s="1281" customFormat="1" ht="15" customHeight="1">
      <c r="A34" s="1279"/>
      <c r="B34" s="1279"/>
      <c r="C34" s="1279"/>
      <c r="D34" s="1279"/>
      <c r="E34" s="1279"/>
      <c r="F34" s="1279"/>
      <c r="G34" s="1279"/>
      <c r="H34" s="1279"/>
      <c r="I34" s="1279"/>
      <c r="J34" s="1279"/>
      <c r="K34" s="1279"/>
      <c r="L34" s="1279"/>
      <c r="M34" s="1279"/>
      <c r="N34" s="1279"/>
      <c r="O34" s="1279"/>
      <c r="P34" s="1279"/>
      <c r="Q34" s="1279"/>
      <c r="R34" s="1279"/>
      <c r="S34" s="1279"/>
      <c r="T34" s="1279"/>
      <c r="U34" s="1279"/>
      <c r="V34" s="1279"/>
      <c r="W34" s="1279"/>
      <c r="X34" s="1279"/>
      <c r="Y34" s="1279"/>
      <c r="Z34" s="1279"/>
      <c r="AA34" s="1279"/>
      <c r="AB34" s="1279"/>
      <c r="AC34" s="1279"/>
      <c r="AD34" s="1279"/>
      <c r="AE34" s="1279"/>
      <c r="AF34" s="1279"/>
      <c r="AG34" s="1279"/>
      <c r="AH34" s="1279"/>
      <c r="AI34" s="1279"/>
      <c r="AJ34" s="1279"/>
      <c r="AK34" s="1279"/>
      <c r="AL34" s="1279"/>
      <c r="AM34" s="1279"/>
      <c r="AN34" s="1279"/>
      <c r="AO34" s="1279"/>
    </row>
    <row r="35" spans="1:41" s="1281" customFormat="1" ht="15" customHeight="1">
      <c r="A35" s="1279"/>
      <c r="B35" s="1279"/>
      <c r="C35" s="1279"/>
      <c r="D35" s="1279"/>
      <c r="E35" s="1279"/>
      <c r="F35" s="1279"/>
      <c r="G35" s="1279"/>
      <c r="H35" s="1279"/>
      <c r="I35" s="1279"/>
      <c r="J35" s="1279"/>
      <c r="K35" s="1279"/>
      <c r="L35" s="1279"/>
      <c r="M35" s="1279"/>
      <c r="N35" s="1279"/>
      <c r="O35" s="1279"/>
      <c r="P35" s="1279"/>
      <c r="Q35" s="1279"/>
      <c r="R35" s="1279"/>
      <c r="S35" s="1279"/>
      <c r="T35" s="1279"/>
      <c r="U35" s="1279"/>
      <c r="V35" s="1279"/>
      <c r="W35" s="1279"/>
      <c r="X35" s="1279"/>
      <c r="Y35" s="1279"/>
      <c r="Z35" s="1279"/>
      <c r="AA35" s="1279"/>
      <c r="AB35" s="1279"/>
      <c r="AC35" s="1279"/>
      <c r="AD35" s="1279"/>
      <c r="AE35" s="1279"/>
      <c r="AF35" s="1279"/>
      <c r="AG35" s="1279"/>
      <c r="AH35" s="1279"/>
      <c r="AI35" s="1279"/>
      <c r="AJ35" s="1279"/>
      <c r="AK35" s="1279"/>
      <c r="AL35" s="1279"/>
      <c r="AM35" s="1279"/>
      <c r="AN35" s="1279"/>
      <c r="AO35" s="1279"/>
    </row>
    <row r="36" spans="1:41" s="1281" customFormat="1" ht="15" customHeight="1">
      <c r="A36" s="1279"/>
      <c r="B36" s="1279"/>
      <c r="C36" s="1279"/>
      <c r="D36" s="1279"/>
      <c r="E36" s="1279"/>
      <c r="F36" s="1279"/>
      <c r="G36" s="1279"/>
      <c r="H36" s="1279"/>
      <c r="I36" s="1279"/>
      <c r="J36" s="1279"/>
      <c r="K36" s="1279"/>
      <c r="L36" s="1279"/>
      <c r="M36" s="1279"/>
      <c r="N36" s="1279"/>
      <c r="O36" s="1279"/>
      <c r="P36" s="1279"/>
      <c r="Q36" s="1279"/>
      <c r="R36" s="1279"/>
      <c r="S36" s="1279"/>
      <c r="T36" s="1279"/>
      <c r="U36" s="1279"/>
      <c r="V36" s="1279"/>
      <c r="W36" s="1279"/>
      <c r="X36" s="1279"/>
      <c r="Y36" s="1279"/>
      <c r="Z36" s="1279"/>
      <c r="AA36" s="1279"/>
      <c r="AB36" s="1279"/>
      <c r="AC36" s="1279"/>
      <c r="AD36" s="1279"/>
      <c r="AE36" s="1279"/>
      <c r="AF36" s="1279"/>
      <c r="AG36" s="1279"/>
      <c r="AH36" s="1279"/>
      <c r="AI36" s="1279"/>
      <c r="AJ36" s="1279"/>
      <c r="AK36" s="1279"/>
      <c r="AL36" s="1279"/>
      <c r="AM36" s="1279"/>
      <c r="AN36" s="1279"/>
      <c r="AO36" s="1279"/>
    </row>
    <row r="37" spans="1:41" s="1281" customFormat="1" ht="15" customHeight="1">
      <c r="A37" s="1279"/>
      <c r="B37" s="1279"/>
      <c r="C37" s="1279"/>
      <c r="D37" s="1279"/>
      <c r="E37" s="1279"/>
      <c r="F37" s="1279"/>
      <c r="G37" s="1279"/>
      <c r="H37" s="1279"/>
      <c r="I37" s="1279"/>
      <c r="J37" s="1279"/>
      <c r="K37" s="1279"/>
      <c r="L37" s="1279"/>
      <c r="M37" s="1279"/>
      <c r="N37" s="1279"/>
      <c r="O37" s="1279"/>
      <c r="P37" s="1279"/>
      <c r="Q37" s="1279"/>
      <c r="R37" s="1279"/>
      <c r="S37" s="1279"/>
      <c r="T37" s="1279"/>
      <c r="U37" s="1279"/>
      <c r="V37" s="1279"/>
      <c r="W37" s="1279"/>
      <c r="X37" s="1279"/>
      <c r="Y37" s="1279"/>
      <c r="Z37" s="1279"/>
      <c r="AA37" s="1279"/>
      <c r="AB37" s="1279"/>
      <c r="AC37" s="1279"/>
      <c r="AD37" s="1279"/>
      <c r="AE37" s="1279"/>
      <c r="AF37" s="1279"/>
      <c r="AG37" s="1279"/>
      <c r="AH37" s="1279"/>
      <c r="AI37" s="1279"/>
      <c r="AJ37" s="1279"/>
      <c r="AK37" s="1279"/>
      <c r="AL37" s="1279"/>
      <c r="AM37" s="1279"/>
      <c r="AN37" s="1279"/>
      <c r="AO37" s="1279"/>
    </row>
    <row r="38" spans="1:41" s="1281" customFormat="1" ht="15" customHeight="1">
      <c r="A38" s="1279"/>
      <c r="B38" s="1279"/>
      <c r="C38" s="1279"/>
      <c r="D38" s="1279"/>
      <c r="E38" s="1279"/>
      <c r="F38" s="1279"/>
      <c r="G38" s="1279"/>
      <c r="H38" s="1279"/>
      <c r="I38" s="1279"/>
      <c r="J38" s="1279"/>
      <c r="K38" s="1279"/>
      <c r="L38" s="1279"/>
      <c r="M38" s="1279"/>
      <c r="N38" s="1279"/>
      <c r="O38" s="1279"/>
      <c r="P38" s="1279"/>
      <c r="Q38" s="1279"/>
      <c r="R38" s="1279"/>
      <c r="S38" s="1279"/>
      <c r="T38" s="1279"/>
      <c r="U38" s="1279"/>
      <c r="V38" s="1279"/>
      <c r="W38" s="1279"/>
      <c r="X38" s="1279"/>
      <c r="Y38" s="1279"/>
      <c r="Z38" s="1279"/>
      <c r="AA38" s="1279"/>
      <c r="AB38" s="1279"/>
      <c r="AC38" s="1279"/>
      <c r="AD38" s="1279"/>
      <c r="AE38" s="1279"/>
      <c r="AF38" s="1279"/>
      <c r="AG38" s="1279"/>
      <c r="AH38" s="1279"/>
      <c r="AI38" s="1279"/>
      <c r="AJ38" s="1279"/>
      <c r="AK38" s="1279"/>
      <c r="AL38" s="1279"/>
      <c r="AM38" s="1279"/>
      <c r="AN38" s="1279"/>
      <c r="AO38" s="1279"/>
    </row>
    <row r="39" spans="1:41" s="1281" customFormat="1" ht="15" customHeight="1">
      <c r="A39" s="1279"/>
      <c r="B39" s="1279"/>
      <c r="C39" s="1279"/>
      <c r="D39" s="1279"/>
      <c r="E39" s="1279"/>
      <c r="F39" s="1279"/>
      <c r="G39" s="1279"/>
      <c r="H39" s="1279"/>
      <c r="I39" s="1279"/>
      <c r="J39" s="1279"/>
      <c r="K39" s="1279"/>
      <c r="L39" s="1279"/>
      <c r="M39" s="1279"/>
      <c r="N39" s="1279"/>
      <c r="O39" s="1279"/>
      <c r="P39" s="1279"/>
      <c r="Q39" s="1279"/>
      <c r="R39" s="1279"/>
      <c r="S39" s="1279"/>
      <c r="T39" s="1279"/>
      <c r="U39" s="1279"/>
      <c r="V39" s="1279"/>
      <c r="W39" s="1279"/>
      <c r="X39" s="1279"/>
      <c r="Y39" s="1279"/>
      <c r="Z39" s="1279"/>
      <c r="AA39" s="1279"/>
      <c r="AB39" s="1279"/>
      <c r="AC39" s="1279"/>
      <c r="AD39" s="1279"/>
      <c r="AE39" s="1279"/>
      <c r="AF39" s="1279"/>
      <c r="AG39" s="1279"/>
      <c r="AH39" s="1279"/>
      <c r="AI39" s="1279"/>
      <c r="AJ39" s="1279"/>
      <c r="AK39" s="1279"/>
      <c r="AL39" s="1279"/>
      <c r="AM39" s="1279"/>
      <c r="AN39" s="1279"/>
      <c r="AO39" s="1279"/>
    </row>
    <row r="40" spans="1:41" s="1281" customFormat="1" ht="15" customHeight="1">
      <c r="A40" s="1279"/>
      <c r="B40" s="1279"/>
      <c r="C40" s="1279"/>
      <c r="D40" s="1279"/>
      <c r="E40" s="1279"/>
      <c r="F40" s="1279"/>
      <c r="G40" s="1279"/>
      <c r="H40" s="1279"/>
      <c r="I40" s="1279"/>
      <c r="J40" s="1279"/>
      <c r="K40" s="1279"/>
      <c r="L40" s="1279"/>
      <c r="M40" s="1279"/>
      <c r="N40" s="1279"/>
      <c r="O40" s="1279"/>
      <c r="P40" s="1279"/>
      <c r="Q40" s="1279"/>
      <c r="R40" s="1279"/>
      <c r="S40" s="1279"/>
      <c r="T40" s="1279"/>
      <c r="U40" s="1279"/>
      <c r="V40" s="1279"/>
      <c r="W40" s="1279"/>
      <c r="X40" s="1279"/>
      <c r="Y40" s="1279"/>
      <c r="Z40" s="1279"/>
      <c r="AA40" s="1279"/>
      <c r="AB40" s="1279"/>
      <c r="AC40" s="1279"/>
      <c r="AD40" s="1279"/>
      <c r="AE40" s="1279"/>
      <c r="AF40" s="1279"/>
      <c r="AG40" s="1279"/>
      <c r="AH40" s="1279"/>
      <c r="AI40" s="1279"/>
      <c r="AJ40" s="1279"/>
      <c r="AK40" s="1279"/>
      <c r="AL40" s="1279"/>
      <c r="AM40" s="1279"/>
      <c r="AN40" s="1279"/>
      <c r="AO40" s="1279"/>
    </row>
    <row r="41" spans="1:41" s="1281" customFormat="1" ht="15" customHeight="1">
      <c r="A41" s="1279"/>
      <c r="B41" s="1279"/>
      <c r="C41" s="1279"/>
      <c r="D41" s="1279"/>
      <c r="E41" s="1279"/>
      <c r="F41" s="1279"/>
      <c r="G41" s="1279"/>
      <c r="H41" s="1279"/>
      <c r="I41" s="1279"/>
      <c r="J41" s="1279"/>
      <c r="K41" s="1279"/>
      <c r="L41" s="1279"/>
      <c r="M41" s="1279"/>
      <c r="N41" s="1279"/>
      <c r="O41" s="1279"/>
      <c r="P41" s="1279"/>
      <c r="Q41" s="1279"/>
      <c r="R41" s="1279"/>
      <c r="S41" s="1279"/>
      <c r="T41" s="1279"/>
      <c r="U41" s="1279"/>
      <c r="V41" s="1279"/>
      <c r="W41" s="1279"/>
      <c r="X41" s="1279"/>
      <c r="Y41" s="1279"/>
      <c r="Z41" s="1279"/>
      <c r="AA41" s="1279"/>
      <c r="AB41" s="1279"/>
      <c r="AC41" s="1279"/>
      <c r="AD41" s="1279"/>
      <c r="AE41" s="1279"/>
      <c r="AF41" s="1279"/>
      <c r="AG41" s="1279"/>
      <c r="AH41" s="1279"/>
      <c r="AI41" s="1279"/>
      <c r="AJ41" s="1279"/>
      <c r="AK41" s="1279"/>
      <c r="AL41" s="1279"/>
      <c r="AM41" s="1279"/>
      <c r="AN41" s="1279"/>
      <c r="AO41" s="1279"/>
    </row>
    <row r="42" spans="1:41" s="1281" customFormat="1" ht="15" customHeight="1">
      <c r="A42" s="1279"/>
      <c r="B42" s="1279"/>
      <c r="C42" s="1279"/>
      <c r="D42" s="1279"/>
      <c r="E42" s="1279"/>
      <c r="F42" s="1279"/>
      <c r="G42" s="1279"/>
      <c r="H42" s="1279"/>
      <c r="I42" s="1279"/>
      <c r="J42" s="1279"/>
      <c r="K42" s="1279"/>
      <c r="L42" s="1279"/>
      <c r="M42" s="1279"/>
      <c r="N42" s="1279"/>
      <c r="O42" s="1279"/>
      <c r="P42" s="1279"/>
      <c r="Q42" s="1279"/>
      <c r="R42" s="1279"/>
      <c r="S42" s="1279"/>
      <c r="T42" s="1279"/>
      <c r="U42" s="1279"/>
      <c r="V42" s="1279"/>
      <c r="W42" s="1279"/>
      <c r="X42" s="1279"/>
      <c r="Y42" s="1279"/>
      <c r="Z42" s="1279"/>
      <c r="AA42" s="1279"/>
      <c r="AB42" s="1279"/>
      <c r="AC42" s="1279"/>
      <c r="AD42" s="1279"/>
      <c r="AE42" s="1279"/>
      <c r="AF42" s="1279"/>
      <c r="AG42" s="1279"/>
      <c r="AH42" s="1279"/>
      <c r="AI42" s="1279"/>
      <c r="AJ42" s="1279"/>
      <c r="AK42" s="1279"/>
      <c r="AL42" s="1279"/>
      <c r="AM42" s="1279"/>
      <c r="AN42" s="1279"/>
      <c r="AO42" s="1279"/>
    </row>
    <row r="43" spans="1:41" s="1281" customFormat="1" ht="15" customHeight="1">
      <c r="A43" s="1279"/>
      <c r="B43" s="1279"/>
      <c r="C43" s="1279"/>
      <c r="D43" s="1279"/>
      <c r="E43" s="1279"/>
      <c r="F43" s="1279"/>
      <c r="G43" s="1279"/>
      <c r="H43" s="1279"/>
      <c r="I43" s="1279"/>
      <c r="J43" s="1279"/>
      <c r="K43" s="1279"/>
      <c r="L43" s="1279"/>
      <c r="M43" s="1279"/>
      <c r="N43" s="1279"/>
      <c r="O43" s="1279"/>
      <c r="P43" s="1279"/>
      <c r="Q43" s="1279"/>
      <c r="R43" s="1279"/>
      <c r="S43" s="1279"/>
      <c r="T43" s="1279"/>
      <c r="U43" s="1279"/>
      <c r="V43" s="1279"/>
      <c r="W43" s="1279"/>
      <c r="X43" s="1279"/>
      <c r="Y43" s="1279"/>
      <c r="Z43" s="1279"/>
      <c r="AA43" s="1279"/>
      <c r="AB43" s="1279"/>
      <c r="AC43" s="1279"/>
      <c r="AD43" s="1279"/>
      <c r="AE43" s="1279"/>
      <c r="AF43" s="1279"/>
      <c r="AG43" s="1279"/>
      <c r="AH43" s="1279"/>
      <c r="AI43" s="1279"/>
      <c r="AJ43" s="1279"/>
      <c r="AK43" s="1279"/>
      <c r="AL43" s="1279"/>
      <c r="AM43" s="1279"/>
      <c r="AN43" s="1279"/>
      <c r="AO43" s="1279"/>
    </row>
    <row r="44" spans="1:41" s="1281" customFormat="1" ht="15" customHeight="1">
      <c r="A44" s="1279"/>
      <c r="AH44" s="1279"/>
      <c r="AI44" s="1279"/>
      <c r="AJ44" s="1279"/>
      <c r="AK44" s="1279"/>
      <c r="AL44" s="1279"/>
      <c r="AM44" s="1279"/>
      <c r="AN44" s="1279"/>
    </row>
    <row r="45" spans="1:41" s="1281" customFormat="1" ht="15" customHeight="1">
      <c r="A45" s="1279"/>
      <c r="AH45" s="1279"/>
      <c r="AI45" s="1279"/>
      <c r="AJ45" s="1279"/>
      <c r="AK45" s="1279"/>
      <c r="AL45" s="1279"/>
      <c r="AM45" s="1279"/>
      <c r="AN45" s="1279"/>
    </row>
    <row r="46" spans="1:41" s="1281" customFormat="1" ht="15" customHeight="1">
      <c r="A46" s="1279"/>
      <c r="AH46" s="1279"/>
      <c r="AI46" s="1279"/>
      <c r="AJ46" s="1279"/>
      <c r="AK46" s="1279"/>
      <c r="AL46" s="1279"/>
      <c r="AM46" s="1279"/>
      <c r="AN46" s="1279"/>
    </row>
    <row r="47" spans="1:41" s="1281" customFormat="1" ht="15" customHeight="1">
      <c r="A47" s="1279"/>
      <c r="AH47" s="1279"/>
      <c r="AI47" s="1279"/>
      <c r="AJ47" s="1279"/>
      <c r="AK47" s="1279"/>
      <c r="AL47" s="1279"/>
      <c r="AM47" s="1279"/>
      <c r="AN47" s="1279"/>
    </row>
    <row r="48" spans="1:41" s="1281" customFormat="1" ht="15" customHeight="1">
      <c r="A48" s="1279"/>
      <c r="AH48" s="1279"/>
      <c r="AI48" s="1279"/>
      <c r="AJ48" s="1279"/>
      <c r="AK48" s="1279"/>
      <c r="AL48" s="1279"/>
      <c r="AM48" s="1279"/>
      <c r="AN48" s="1279"/>
    </row>
    <row r="49" spans="1:40" s="1281" customFormat="1" ht="15" customHeight="1">
      <c r="A49" s="1279"/>
      <c r="AH49" s="1279"/>
      <c r="AI49" s="1279"/>
      <c r="AJ49" s="1279"/>
      <c r="AK49" s="1279"/>
      <c r="AL49" s="1279"/>
      <c r="AM49" s="1279"/>
      <c r="AN49" s="1279"/>
    </row>
    <row r="50" spans="1:40" s="1281" customFormat="1" ht="15" customHeight="1">
      <c r="A50" s="1279"/>
      <c r="AH50" s="1279"/>
      <c r="AI50" s="1279"/>
      <c r="AJ50" s="1279"/>
      <c r="AK50" s="1279"/>
      <c r="AL50" s="1279"/>
      <c r="AM50" s="1279"/>
      <c r="AN50" s="1279"/>
    </row>
    <row r="51" spans="1:40" s="1281" customFormat="1" ht="15" customHeight="1">
      <c r="A51" s="1279"/>
      <c r="AH51" s="1279"/>
      <c r="AI51" s="1279"/>
      <c r="AJ51" s="1279"/>
      <c r="AK51" s="1279"/>
      <c r="AL51" s="1279"/>
      <c r="AM51" s="1279"/>
      <c r="AN51" s="1279"/>
    </row>
    <row r="52" spans="1:40" s="1281" customFormat="1" ht="15" customHeight="1">
      <c r="A52" s="1279"/>
      <c r="AH52" s="1279"/>
      <c r="AI52" s="1279"/>
      <c r="AJ52" s="1279"/>
      <c r="AK52" s="1279"/>
      <c r="AL52" s="1279"/>
      <c r="AM52" s="1279"/>
      <c r="AN52" s="1279"/>
    </row>
    <row r="53" spans="1:40" s="1281" customFormat="1" ht="15" customHeight="1">
      <c r="A53" s="1279"/>
      <c r="AH53" s="1279"/>
      <c r="AI53" s="1279"/>
      <c r="AJ53" s="1279"/>
      <c r="AK53" s="1279"/>
      <c r="AL53" s="1279"/>
      <c r="AM53" s="1279"/>
      <c r="AN53" s="1279"/>
    </row>
    <row r="54" spans="1:40" s="1281" customFormat="1" ht="15" customHeight="1">
      <c r="A54" s="1279"/>
      <c r="AH54" s="1279"/>
      <c r="AI54" s="1279"/>
      <c r="AJ54" s="1279"/>
      <c r="AK54" s="1279"/>
      <c r="AL54" s="1279"/>
      <c r="AM54" s="1279"/>
      <c r="AN54" s="1279"/>
    </row>
    <row r="55" spans="1:40" s="1281" customFormat="1" ht="15" customHeight="1">
      <c r="A55" s="1279"/>
      <c r="AH55" s="1279"/>
      <c r="AI55" s="1279"/>
      <c r="AJ55" s="1279"/>
      <c r="AK55" s="1279"/>
      <c r="AL55" s="1279"/>
      <c r="AM55" s="1279"/>
      <c r="AN55" s="1279"/>
    </row>
    <row r="56" spans="1:40" s="1281" customFormat="1" ht="15" customHeight="1">
      <c r="A56" s="1279"/>
      <c r="AH56" s="1279"/>
      <c r="AI56" s="1279"/>
      <c r="AJ56" s="1279"/>
      <c r="AK56" s="1279"/>
      <c r="AL56" s="1279"/>
      <c r="AM56" s="1279"/>
      <c r="AN56" s="1279"/>
    </row>
    <row r="57" spans="1:40" s="1281" customFormat="1" ht="15" customHeight="1">
      <c r="A57" s="1279"/>
      <c r="AH57" s="1279"/>
      <c r="AI57" s="1279"/>
      <c r="AJ57" s="1279"/>
      <c r="AK57" s="1279"/>
      <c r="AL57" s="1279"/>
      <c r="AM57" s="1279"/>
      <c r="AN57" s="1279"/>
    </row>
    <row r="58" spans="1:40" s="1281" customFormat="1" ht="15" customHeight="1">
      <c r="A58" s="1279"/>
      <c r="AH58" s="1279"/>
      <c r="AI58" s="1279"/>
      <c r="AJ58" s="1279"/>
      <c r="AK58" s="1279"/>
      <c r="AL58" s="1279"/>
      <c r="AM58" s="1279"/>
      <c r="AN58" s="1279"/>
    </row>
    <row r="59" spans="1:40" s="1281" customFormat="1" ht="15" customHeight="1">
      <c r="A59" s="1279"/>
      <c r="AH59" s="1279"/>
      <c r="AI59" s="1279"/>
      <c r="AJ59" s="1279"/>
      <c r="AK59" s="1279"/>
      <c r="AL59" s="1279"/>
      <c r="AM59" s="1279"/>
      <c r="AN59" s="1279"/>
    </row>
    <row r="60" spans="1:40" s="1281" customFormat="1" ht="15" customHeight="1">
      <c r="A60" s="1279"/>
      <c r="AH60" s="1279"/>
      <c r="AI60" s="1279"/>
      <c r="AJ60" s="1279"/>
      <c r="AK60" s="1279"/>
      <c r="AL60" s="1279"/>
      <c r="AM60" s="1279"/>
      <c r="AN60" s="1279"/>
    </row>
    <row r="61" spans="1:40" s="1281" customFormat="1" ht="15" customHeight="1">
      <c r="A61" s="1279"/>
      <c r="AH61" s="1279"/>
      <c r="AI61" s="1279"/>
      <c r="AJ61" s="1279"/>
      <c r="AK61" s="1279"/>
      <c r="AL61" s="1279"/>
      <c r="AM61" s="1279"/>
      <c r="AN61" s="1279"/>
    </row>
    <row r="62" spans="1:40" s="1281" customFormat="1" ht="15" customHeight="1">
      <c r="A62" s="1279"/>
      <c r="AH62" s="1279"/>
      <c r="AI62" s="1279"/>
      <c r="AJ62" s="1279"/>
      <c r="AK62" s="1279"/>
      <c r="AL62" s="1279"/>
      <c r="AM62" s="1279"/>
      <c r="AN62" s="1279"/>
    </row>
    <row r="63" spans="1:40" s="1281" customFormat="1" ht="15" customHeight="1">
      <c r="A63" s="1279"/>
      <c r="AH63" s="1279"/>
      <c r="AI63" s="1279"/>
      <c r="AJ63" s="1279"/>
      <c r="AK63" s="1279"/>
      <c r="AL63" s="1279"/>
      <c r="AM63" s="1279"/>
      <c r="AN63" s="1279"/>
    </row>
    <row r="64" spans="1:40" s="1281" customFormat="1" ht="15" customHeight="1">
      <c r="A64" s="1279"/>
      <c r="AH64" s="1279"/>
      <c r="AI64" s="1279"/>
      <c r="AJ64" s="1279"/>
      <c r="AK64" s="1279"/>
      <c r="AL64" s="1279"/>
      <c r="AM64" s="1279"/>
      <c r="AN64" s="1279"/>
    </row>
    <row r="65" spans="1:40" s="1281" customFormat="1" ht="15" customHeight="1">
      <c r="A65" s="1279"/>
      <c r="AH65" s="1279"/>
      <c r="AI65" s="1279"/>
      <c r="AJ65" s="1279"/>
      <c r="AK65" s="1279"/>
      <c r="AL65" s="1279"/>
      <c r="AM65" s="1279"/>
      <c r="AN65" s="1279"/>
    </row>
    <row r="66" spans="1:40" s="1281" customFormat="1" ht="15" customHeight="1">
      <c r="A66" s="1279"/>
      <c r="AH66" s="1279"/>
      <c r="AI66" s="1279"/>
      <c r="AJ66" s="1279"/>
      <c r="AK66" s="1279"/>
      <c r="AL66" s="1279"/>
      <c r="AM66" s="1279"/>
      <c r="AN66" s="1279"/>
    </row>
    <row r="67" spans="1:40" s="1281" customFormat="1" ht="15" customHeight="1">
      <c r="A67" s="1279"/>
      <c r="AH67" s="1279"/>
      <c r="AI67" s="1279"/>
      <c r="AJ67" s="1279"/>
      <c r="AK67" s="1279"/>
      <c r="AL67" s="1279"/>
      <c r="AM67" s="1279"/>
      <c r="AN67" s="1279"/>
    </row>
    <row r="68" spans="1:40" s="1281" customFormat="1" ht="15" customHeight="1">
      <c r="A68" s="1279"/>
      <c r="AH68" s="1279"/>
      <c r="AI68" s="1279"/>
      <c r="AJ68" s="1279"/>
      <c r="AK68" s="1279"/>
      <c r="AL68" s="1279"/>
      <c r="AM68" s="1279"/>
      <c r="AN68" s="1279"/>
    </row>
    <row r="69" spans="1:40" s="1281" customFormat="1" ht="15" customHeight="1">
      <c r="A69" s="1279"/>
      <c r="AH69" s="1279"/>
      <c r="AI69" s="1279"/>
      <c r="AJ69" s="1279"/>
      <c r="AK69" s="1279"/>
      <c r="AL69" s="1279"/>
      <c r="AM69" s="1279"/>
      <c r="AN69" s="1279"/>
    </row>
    <row r="70" spans="1:40" s="1281" customFormat="1" ht="15" customHeight="1">
      <c r="A70" s="1279"/>
      <c r="AH70" s="1279"/>
      <c r="AI70" s="1279"/>
      <c r="AJ70" s="1279"/>
      <c r="AK70" s="1279"/>
      <c r="AL70" s="1279"/>
      <c r="AM70" s="1279"/>
      <c r="AN70" s="1279"/>
    </row>
    <row r="71" spans="1:40" s="1281" customFormat="1" ht="15" customHeight="1">
      <c r="A71" s="1279"/>
      <c r="AH71" s="1279"/>
      <c r="AI71" s="1279"/>
      <c r="AJ71" s="1279"/>
      <c r="AK71" s="1279"/>
      <c r="AL71" s="1279"/>
      <c r="AM71" s="1279"/>
      <c r="AN71" s="1279"/>
    </row>
    <row r="72" spans="1:40" s="1281" customFormat="1" ht="15" customHeight="1">
      <c r="A72" s="1279"/>
      <c r="AH72" s="1279"/>
      <c r="AI72" s="1279"/>
      <c r="AJ72" s="1279"/>
      <c r="AK72" s="1279"/>
      <c r="AL72" s="1279"/>
      <c r="AM72" s="1279"/>
      <c r="AN72" s="1279"/>
    </row>
    <row r="73" spans="1:40" s="1281" customFormat="1" ht="15" customHeight="1">
      <c r="A73" s="1279"/>
      <c r="AH73" s="1279"/>
      <c r="AI73" s="1279"/>
      <c r="AJ73" s="1279"/>
      <c r="AK73" s="1279"/>
      <c r="AL73" s="1279"/>
      <c r="AM73" s="1279"/>
      <c r="AN73" s="1279"/>
    </row>
    <row r="74" spans="1:40" s="1281" customFormat="1" ht="15" customHeight="1">
      <c r="A74" s="1279"/>
      <c r="AH74" s="1279"/>
      <c r="AI74" s="1279"/>
      <c r="AJ74" s="1279"/>
      <c r="AK74" s="1279"/>
      <c r="AL74" s="1279"/>
      <c r="AM74" s="1279"/>
      <c r="AN74" s="1279"/>
    </row>
    <row r="75" spans="1:40" s="1281" customFormat="1" ht="15" customHeight="1">
      <c r="A75" s="1279"/>
      <c r="AH75" s="1279"/>
      <c r="AI75" s="1279"/>
      <c r="AJ75" s="1279"/>
      <c r="AK75" s="1279"/>
      <c r="AL75" s="1279"/>
      <c r="AM75" s="1279"/>
      <c r="AN75" s="1279"/>
    </row>
    <row r="76" spans="1:40" s="1281" customFormat="1" ht="15" customHeight="1">
      <c r="A76" s="1279"/>
      <c r="AH76" s="1279"/>
      <c r="AI76" s="1279"/>
      <c r="AJ76" s="1279"/>
      <c r="AK76" s="1279"/>
      <c r="AL76" s="1279"/>
      <c r="AM76" s="1279"/>
      <c r="AN76" s="1279"/>
    </row>
    <row r="77" spans="1:40" s="1281" customFormat="1" ht="15" customHeight="1">
      <c r="A77" s="1279"/>
      <c r="AH77" s="1279"/>
      <c r="AI77" s="1279"/>
      <c r="AJ77" s="1279"/>
      <c r="AK77" s="1279"/>
      <c r="AL77" s="1279"/>
      <c r="AM77" s="1279"/>
      <c r="AN77" s="1279"/>
    </row>
    <row r="78" spans="1:40" s="1281" customFormat="1" ht="15" customHeight="1">
      <c r="A78" s="1279"/>
      <c r="AH78" s="1279"/>
      <c r="AI78" s="1279"/>
      <c r="AJ78" s="1279"/>
      <c r="AK78" s="1279"/>
      <c r="AL78" s="1279"/>
      <c r="AM78" s="1279"/>
      <c r="AN78" s="1279"/>
    </row>
    <row r="79" spans="1:40" s="1281" customFormat="1" ht="15" customHeight="1">
      <c r="A79" s="1279"/>
      <c r="AH79" s="1279"/>
      <c r="AI79" s="1279"/>
      <c r="AJ79" s="1279"/>
      <c r="AK79" s="1279"/>
      <c r="AL79" s="1279"/>
      <c r="AM79" s="1279"/>
      <c r="AN79" s="1279"/>
    </row>
    <row r="80" spans="1:40" s="1281" customFormat="1" ht="15" customHeight="1">
      <c r="A80" s="1279"/>
      <c r="AH80" s="1279"/>
      <c r="AI80" s="1279"/>
      <c r="AJ80" s="1279"/>
      <c r="AK80" s="1279"/>
      <c r="AL80" s="1279"/>
      <c r="AM80" s="1279"/>
      <c r="AN80" s="1279"/>
    </row>
    <row r="81" spans="1:40" s="1281" customFormat="1" ht="15" customHeight="1">
      <c r="A81" s="1279"/>
      <c r="AH81" s="1279"/>
      <c r="AI81" s="1279"/>
      <c r="AJ81" s="1279"/>
      <c r="AK81" s="1279"/>
      <c r="AL81" s="1279"/>
      <c r="AM81" s="1279"/>
      <c r="AN81" s="1279"/>
    </row>
    <row r="82" spans="1:40" s="1281" customFormat="1" ht="15" customHeight="1">
      <c r="A82" s="1279"/>
      <c r="AH82" s="1279"/>
      <c r="AI82" s="1279"/>
      <c r="AJ82" s="1279"/>
      <c r="AK82" s="1279"/>
      <c r="AL82" s="1279"/>
      <c r="AM82" s="1279"/>
      <c r="AN82" s="1279"/>
    </row>
    <row r="83" spans="1:40" s="1281" customFormat="1" ht="15" customHeight="1">
      <c r="A83" s="1279"/>
      <c r="AH83" s="1279"/>
      <c r="AI83" s="1279"/>
      <c r="AJ83" s="1279"/>
      <c r="AK83" s="1279"/>
      <c r="AL83" s="1279"/>
      <c r="AM83" s="1279"/>
      <c r="AN83" s="1279"/>
    </row>
    <row r="84" spans="1:40" s="1281" customFormat="1" ht="15" customHeight="1">
      <c r="A84" s="1279"/>
      <c r="AH84" s="1279"/>
      <c r="AI84" s="1279"/>
      <c r="AJ84" s="1279"/>
      <c r="AK84" s="1279"/>
      <c r="AL84" s="1279"/>
      <c r="AM84" s="1279"/>
      <c r="AN84" s="1279"/>
    </row>
    <row r="85" spans="1:40" s="1281" customFormat="1" ht="15" customHeight="1">
      <c r="A85" s="1279"/>
      <c r="AH85" s="1279"/>
      <c r="AI85" s="1279"/>
      <c r="AJ85" s="1279"/>
      <c r="AK85" s="1279"/>
      <c r="AL85" s="1279"/>
      <c r="AM85" s="1279"/>
      <c r="AN85" s="1279"/>
    </row>
    <row r="86" spans="1:40" s="1281" customFormat="1" ht="15" customHeight="1">
      <c r="A86" s="1279"/>
      <c r="AH86" s="1279"/>
      <c r="AI86" s="1279"/>
      <c r="AJ86" s="1279"/>
      <c r="AK86" s="1279"/>
      <c r="AL86" s="1279"/>
      <c r="AM86" s="1279"/>
      <c r="AN86" s="1279"/>
    </row>
    <row r="87" spans="1:40" s="1281" customFormat="1" ht="15" customHeight="1">
      <c r="A87" s="1279"/>
      <c r="AH87" s="1279"/>
      <c r="AI87" s="1279"/>
      <c r="AJ87" s="1279"/>
      <c r="AK87" s="1279"/>
      <c r="AL87" s="1279"/>
      <c r="AM87" s="1279"/>
      <c r="AN87" s="1279"/>
    </row>
    <row r="88" spans="1:40" s="1281" customFormat="1" ht="15" customHeight="1">
      <c r="A88" s="1279"/>
      <c r="AH88" s="1279"/>
      <c r="AI88" s="1279"/>
      <c r="AJ88" s="1279"/>
      <c r="AK88" s="1279"/>
      <c r="AL88" s="1279"/>
      <c r="AM88" s="1279"/>
      <c r="AN88" s="1279"/>
    </row>
    <row r="89" spans="1:40" s="1281" customFormat="1" ht="15" customHeight="1">
      <c r="A89" s="1279"/>
      <c r="AH89" s="1279"/>
      <c r="AI89" s="1279"/>
      <c r="AJ89" s="1279"/>
      <c r="AK89" s="1279"/>
      <c r="AL89" s="1279"/>
      <c r="AM89" s="1279"/>
      <c r="AN89" s="1279"/>
    </row>
    <row r="90" spans="1:40" s="1281" customFormat="1" ht="15" customHeight="1">
      <c r="A90" s="1279"/>
      <c r="AH90" s="1279"/>
      <c r="AI90" s="1279"/>
      <c r="AJ90" s="1279"/>
      <c r="AK90" s="1279"/>
      <c r="AL90" s="1279"/>
      <c r="AM90" s="1279"/>
      <c r="AN90" s="1279"/>
    </row>
    <row r="91" spans="1:40" s="1281" customFormat="1" ht="15" customHeight="1">
      <c r="A91" s="1279"/>
      <c r="AH91" s="1279"/>
      <c r="AI91" s="1279"/>
      <c r="AJ91" s="1279"/>
      <c r="AK91" s="1279"/>
      <c r="AL91" s="1279"/>
      <c r="AM91" s="1279"/>
      <c r="AN91" s="1279"/>
    </row>
    <row r="92" spans="1:40" s="1281" customFormat="1" ht="15" customHeight="1">
      <c r="A92" s="1279"/>
      <c r="AH92" s="1279"/>
      <c r="AI92" s="1279"/>
      <c r="AJ92" s="1279"/>
      <c r="AK92" s="1279"/>
      <c r="AL92" s="1279"/>
      <c r="AM92" s="1279"/>
      <c r="AN92" s="1279"/>
    </row>
    <row r="93" spans="1:40" s="1281" customFormat="1" ht="15" customHeight="1">
      <c r="A93" s="1279"/>
      <c r="AH93" s="1279"/>
      <c r="AI93" s="1279"/>
      <c r="AJ93" s="1279"/>
      <c r="AK93" s="1279"/>
      <c r="AL93" s="1279"/>
      <c r="AM93" s="1279"/>
      <c r="AN93" s="1279"/>
    </row>
    <row r="94" spans="1:40" s="1281" customFormat="1" ht="15" customHeight="1">
      <c r="A94" s="1279"/>
      <c r="AH94" s="1279"/>
      <c r="AI94" s="1279"/>
      <c r="AJ94" s="1279"/>
      <c r="AK94" s="1279"/>
      <c r="AL94" s="1279"/>
      <c r="AM94" s="1279"/>
      <c r="AN94" s="1279"/>
    </row>
    <row r="95" spans="1:40" s="1281" customFormat="1" ht="15" customHeight="1">
      <c r="A95" s="1279"/>
      <c r="AH95" s="1279"/>
      <c r="AI95" s="1279"/>
      <c r="AJ95" s="1279"/>
      <c r="AK95" s="1279"/>
      <c r="AL95" s="1279"/>
      <c r="AM95" s="1279"/>
      <c r="AN95" s="1279"/>
    </row>
    <row r="96" spans="1:40" s="1281" customFormat="1" ht="15" customHeight="1">
      <c r="A96" s="1279"/>
      <c r="AH96" s="1279"/>
      <c r="AI96" s="1279"/>
      <c r="AJ96" s="1279"/>
      <c r="AK96" s="1279"/>
      <c r="AL96" s="1279"/>
      <c r="AM96" s="1279"/>
      <c r="AN96" s="1279"/>
    </row>
    <row r="97" spans="1:40" s="1281" customFormat="1" ht="15" customHeight="1">
      <c r="A97" s="1279"/>
      <c r="AH97" s="1279"/>
      <c r="AI97" s="1279"/>
      <c r="AJ97" s="1279"/>
      <c r="AK97" s="1279"/>
      <c r="AL97" s="1279"/>
      <c r="AM97" s="1279"/>
      <c r="AN97" s="1279"/>
    </row>
    <row r="98" spans="1:40" s="1281" customFormat="1" ht="15" customHeight="1">
      <c r="A98" s="1279"/>
      <c r="AH98" s="1279"/>
      <c r="AI98" s="1279"/>
      <c r="AJ98" s="1279"/>
      <c r="AK98" s="1279"/>
      <c r="AL98" s="1279"/>
      <c r="AM98" s="1279"/>
      <c r="AN98" s="1279"/>
    </row>
    <row r="99" spans="1:40" s="1281" customFormat="1" ht="15" customHeight="1">
      <c r="A99" s="1279"/>
      <c r="AH99" s="1279"/>
      <c r="AI99" s="1279"/>
      <c r="AJ99" s="1279"/>
      <c r="AK99" s="1279"/>
      <c r="AL99" s="1279"/>
      <c r="AM99" s="1279"/>
      <c r="AN99" s="1279"/>
    </row>
    <row r="100" spans="1:40" s="1281" customFormat="1" ht="15" customHeight="1">
      <c r="A100" s="1279"/>
      <c r="AH100" s="1279"/>
      <c r="AI100" s="1279"/>
      <c r="AJ100" s="1279"/>
      <c r="AK100" s="1279"/>
      <c r="AL100" s="1279"/>
      <c r="AM100" s="1279"/>
      <c r="AN100" s="1279"/>
    </row>
    <row r="101" spans="1:40" s="1281" customFormat="1" ht="15" customHeight="1">
      <c r="A101" s="1279"/>
      <c r="AH101" s="1279"/>
      <c r="AI101" s="1279"/>
      <c r="AJ101" s="1279"/>
      <c r="AK101" s="1279"/>
      <c r="AL101" s="1279"/>
      <c r="AM101" s="1279"/>
      <c r="AN101" s="1279"/>
    </row>
    <row r="102" spans="1:40" s="1281" customFormat="1" ht="15" customHeight="1">
      <c r="A102" s="1279"/>
      <c r="AH102" s="1279"/>
      <c r="AI102" s="1279"/>
      <c r="AJ102" s="1279"/>
      <c r="AK102" s="1279"/>
      <c r="AL102" s="1279"/>
      <c r="AM102" s="1279"/>
      <c r="AN102" s="1279"/>
    </row>
    <row r="103" spans="1:40" s="1281" customFormat="1" ht="15" customHeight="1">
      <c r="A103" s="1279"/>
      <c r="AH103" s="1279"/>
      <c r="AI103" s="1279"/>
      <c r="AJ103" s="1279"/>
      <c r="AK103" s="1279"/>
      <c r="AL103" s="1279"/>
      <c r="AM103" s="1279"/>
      <c r="AN103" s="1279"/>
    </row>
    <row r="104" spans="1:40" s="1281" customFormat="1" ht="15" customHeight="1">
      <c r="A104" s="1279"/>
      <c r="AH104" s="1279"/>
      <c r="AI104" s="1279"/>
      <c r="AJ104" s="1279"/>
      <c r="AK104" s="1279"/>
      <c r="AL104" s="1279"/>
      <c r="AM104" s="1279"/>
      <c r="AN104" s="1279"/>
    </row>
    <row r="105" spans="1:40" s="1281" customFormat="1" ht="15" customHeight="1">
      <c r="A105" s="1279"/>
      <c r="AH105" s="1279"/>
      <c r="AI105" s="1279"/>
      <c r="AJ105" s="1279"/>
      <c r="AK105" s="1279"/>
      <c r="AL105" s="1279"/>
      <c r="AM105" s="1279"/>
      <c r="AN105" s="1279"/>
    </row>
    <row r="106" spans="1:40" s="1281" customFormat="1" ht="15" customHeight="1">
      <c r="A106" s="1279"/>
      <c r="AH106" s="1279"/>
      <c r="AI106" s="1279"/>
      <c r="AJ106" s="1279"/>
      <c r="AK106" s="1279"/>
      <c r="AL106" s="1279"/>
      <c r="AM106" s="1279"/>
      <c r="AN106" s="1279"/>
    </row>
    <row r="107" spans="1:40" s="1281" customFormat="1" ht="15" customHeight="1">
      <c r="A107" s="1279"/>
      <c r="AH107" s="1279"/>
      <c r="AI107" s="1279"/>
      <c r="AJ107" s="1279"/>
      <c r="AK107" s="1279"/>
      <c r="AL107" s="1279"/>
      <c r="AM107" s="1279"/>
      <c r="AN107" s="1279"/>
    </row>
    <row r="108" spans="1:40" s="1281" customFormat="1" ht="15" customHeight="1">
      <c r="A108" s="1279"/>
      <c r="AH108" s="1279"/>
      <c r="AI108" s="1279"/>
      <c r="AJ108" s="1279"/>
      <c r="AK108" s="1279"/>
      <c r="AL108" s="1279"/>
      <c r="AM108" s="1279"/>
      <c r="AN108" s="1279"/>
    </row>
    <row r="109" spans="1:40" s="1281" customFormat="1" ht="15" customHeight="1">
      <c r="A109" s="1279"/>
      <c r="AH109" s="1279"/>
      <c r="AI109" s="1279"/>
      <c r="AJ109" s="1279"/>
      <c r="AK109" s="1279"/>
      <c r="AL109" s="1279"/>
      <c r="AM109" s="1279"/>
      <c r="AN109" s="1279"/>
    </row>
    <row r="110" spans="1:40" s="1281" customFormat="1" ht="15" customHeight="1">
      <c r="A110" s="1279"/>
      <c r="AH110" s="1279"/>
      <c r="AI110" s="1279"/>
      <c r="AJ110" s="1279"/>
      <c r="AK110" s="1279"/>
      <c r="AL110" s="1279"/>
      <c r="AM110" s="1279"/>
      <c r="AN110" s="1279"/>
    </row>
    <row r="111" spans="1:40" s="1281" customFormat="1" ht="15" customHeight="1">
      <c r="A111" s="1279"/>
      <c r="AH111" s="1279"/>
      <c r="AI111" s="1279"/>
      <c r="AJ111" s="1279"/>
      <c r="AK111" s="1279"/>
      <c r="AL111" s="1279"/>
      <c r="AM111" s="1279"/>
      <c r="AN111" s="1279"/>
    </row>
    <row r="112" spans="1:40" s="1281" customFormat="1" ht="15" customHeight="1">
      <c r="A112" s="1279"/>
      <c r="AH112" s="1279"/>
      <c r="AI112" s="1279"/>
      <c r="AJ112" s="1279"/>
      <c r="AK112" s="1279"/>
      <c r="AL112" s="1279"/>
      <c r="AM112" s="1279"/>
      <c r="AN112" s="1279"/>
    </row>
    <row r="113" spans="1:40" s="1281" customFormat="1" ht="15" customHeight="1">
      <c r="A113" s="1279"/>
      <c r="AH113" s="1279"/>
      <c r="AI113" s="1279"/>
      <c r="AJ113" s="1279"/>
      <c r="AK113" s="1279"/>
      <c r="AL113" s="1279"/>
      <c r="AM113" s="1279"/>
      <c r="AN113" s="1279"/>
    </row>
    <row r="114" spans="1:40" s="1281" customFormat="1" ht="15" customHeight="1">
      <c r="A114" s="1279"/>
      <c r="AH114" s="1279"/>
      <c r="AI114" s="1279"/>
      <c r="AJ114" s="1279"/>
      <c r="AK114" s="1279"/>
      <c r="AL114" s="1279"/>
      <c r="AM114" s="1279"/>
      <c r="AN114" s="1279"/>
    </row>
    <row r="115" spans="1:40" s="1281" customFormat="1" ht="15" customHeight="1">
      <c r="A115" s="1279"/>
      <c r="AH115" s="1279"/>
      <c r="AI115" s="1279"/>
      <c r="AJ115" s="1279"/>
      <c r="AK115" s="1279"/>
      <c r="AL115" s="1279"/>
      <c r="AM115" s="1279"/>
      <c r="AN115" s="1279"/>
    </row>
    <row r="116" spans="1:40" s="1281" customFormat="1" ht="15" customHeight="1">
      <c r="A116" s="1279"/>
      <c r="AH116" s="1279"/>
      <c r="AI116" s="1279"/>
      <c r="AJ116" s="1279"/>
      <c r="AK116" s="1279"/>
      <c r="AL116" s="1279"/>
      <c r="AM116" s="1279"/>
      <c r="AN116" s="1279"/>
    </row>
    <row r="117" spans="1:40" s="1281" customFormat="1" ht="15" customHeight="1">
      <c r="A117" s="1279"/>
      <c r="AH117" s="1279"/>
      <c r="AI117" s="1279"/>
      <c r="AJ117" s="1279"/>
      <c r="AK117" s="1279"/>
      <c r="AL117" s="1279"/>
      <c r="AM117" s="1279"/>
      <c r="AN117" s="1279"/>
    </row>
    <row r="118" spans="1:40" s="1281" customFormat="1" ht="15" customHeight="1">
      <c r="A118" s="1279"/>
      <c r="AH118" s="1279"/>
      <c r="AI118" s="1279"/>
      <c r="AJ118" s="1279"/>
      <c r="AK118" s="1279"/>
      <c r="AL118" s="1279"/>
      <c r="AM118" s="1279"/>
      <c r="AN118" s="1279"/>
    </row>
    <row r="119" spans="1:40" s="1281" customFormat="1" ht="15" customHeight="1">
      <c r="A119" s="1279"/>
      <c r="AH119" s="1279"/>
      <c r="AI119" s="1279"/>
      <c r="AJ119" s="1279"/>
      <c r="AK119" s="1279"/>
      <c r="AL119" s="1279"/>
      <c r="AM119" s="1279"/>
      <c r="AN119" s="1279"/>
    </row>
    <row r="120" spans="1:40" s="1281" customFormat="1" ht="15" customHeight="1">
      <c r="A120" s="1279"/>
      <c r="AH120" s="1279"/>
      <c r="AI120" s="1279"/>
      <c r="AJ120" s="1279"/>
      <c r="AK120" s="1279"/>
      <c r="AL120" s="1279"/>
      <c r="AM120" s="1279"/>
      <c r="AN120" s="1279"/>
    </row>
    <row r="121" spans="1:40" s="1281" customFormat="1" ht="15" customHeight="1">
      <c r="A121" s="1279"/>
      <c r="AH121" s="1279"/>
      <c r="AI121" s="1279"/>
      <c r="AJ121" s="1279"/>
      <c r="AK121" s="1279"/>
      <c r="AL121" s="1279"/>
      <c r="AM121" s="1279"/>
      <c r="AN121" s="1279"/>
    </row>
    <row r="122" spans="1:40" s="1281" customFormat="1" ht="15" customHeight="1">
      <c r="A122" s="1279"/>
      <c r="AH122" s="1279"/>
      <c r="AI122" s="1279"/>
      <c r="AJ122" s="1279"/>
      <c r="AK122" s="1279"/>
      <c r="AL122" s="1279"/>
      <c r="AM122" s="1279"/>
      <c r="AN122" s="1279"/>
    </row>
    <row r="123" spans="1:40" s="1281" customFormat="1" ht="15" customHeight="1">
      <c r="A123" s="1279"/>
      <c r="AH123" s="1279"/>
      <c r="AI123" s="1279"/>
      <c r="AJ123" s="1279"/>
      <c r="AK123" s="1279"/>
      <c r="AL123" s="1279"/>
      <c r="AM123" s="1279"/>
      <c r="AN123" s="1279"/>
    </row>
    <row r="124" spans="1:40" s="1281" customFormat="1" ht="15" customHeight="1">
      <c r="A124" s="1279"/>
      <c r="AH124" s="1279"/>
      <c r="AI124" s="1279"/>
      <c r="AJ124" s="1279"/>
      <c r="AK124" s="1279"/>
      <c r="AL124" s="1279"/>
      <c r="AM124" s="1279"/>
      <c r="AN124" s="1279"/>
    </row>
    <row r="125" spans="1:40" s="1281" customFormat="1" ht="15" customHeight="1">
      <c r="A125" s="1279"/>
      <c r="AH125" s="1279"/>
      <c r="AI125" s="1279"/>
      <c r="AJ125" s="1279"/>
      <c r="AK125" s="1279"/>
      <c r="AL125" s="1279"/>
      <c r="AM125" s="1279"/>
      <c r="AN125" s="1279"/>
    </row>
    <row r="126" spans="1:40" s="1281" customFormat="1" ht="15" customHeight="1">
      <c r="A126" s="1279"/>
      <c r="AH126" s="1279"/>
      <c r="AI126" s="1279"/>
      <c r="AJ126" s="1279"/>
      <c r="AK126" s="1279"/>
      <c r="AL126" s="1279"/>
      <c r="AM126" s="1279"/>
      <c r="AN126" s="1279"/>
    </row>
    <row r="127" spans="1:40" s="1281" customFormat="1" ht="15" customHeight="1">
      <c r="A127" s="1279"/>
      <c r="AH127" s="1279"/>
      <c r="AI127" s="1279"/>
      <c r="AJ127" s="1279"/>
      <c r="AK127" s="1279"/>
      <c r="AL127" s="1279"/>
      <c r="AM127" s="1279"/>
      <c r="AN127" s="1279"/>
    </row>
    <row r="128" spans="1:40" s="1281" customFormat="1" ht="15" customHeight="1">
      <c r="A128" s="1279"/>
      <c r="AH128" s="1279"/>
      <c r="AI128" s="1279"/>
      <c r="AJ128" s="1279"/>
      <c r="AK128" s="1279"/>
      <c r="AL128" s="1279"/>
      <c r="AM128" s="1279"/>
      <c r="AN128" s="1279"/>
    </row>
    <row r="129" spans="1:40" s="1281" customFormat="1" ht="15" customHeight="1">
      <c r="A129" s="1279"/>
      <c r="AH129" s="1279"/>
      <c r="AI129" s="1279"/>
      <c r="AJ129" s="1279"/>
      <c r="AK129" s="1279"/>
      <c r="AL129" s="1279"/>
      <c r="AM129" s="1279"/>
      <c r="AN129" s="1279"/>
    </row>
    <row r="130" spans="1:40" s="1281" customFormat="1" ht="15" customHeight="1">
      <c r="A130" s="1279"/>
      <c r="AH130" s="1279"/>
      <c r="AI130" s="1279"/>
      <c r="AJ130" s="1279"/>
      <c r="AK130" s="1279"/>
      <c r="AL130" s="1279"/>
      <c r="AM130" s="1279"/>
      <c r="AN130" s="1279"/>
    </row>
    <row r="131" spans="1:40" s="1281" customFormat="1" ht="15" customHeight="1">
      <c r="A131" s="1279"/>
      <c r="AH131" s="1279"/>
      <c r="AI131" s="1279"/>
      <c r="AJ131" s="1279"/>
      <c r="AK131" s="1279"/>
      <c r="AL131" s="1279"/>
      <c r="AM131" s="1279"/>
      <c r="AN131" s="1279"/>
    </row>
    <row r="132" spans="1:40" s="1281" customFormat="1" ht="15" customHeight="1">
      <c r="A132" s="1279"/>
      <c r="AH132" s="1279"/>
      <c r="AI132" s="1279"/>
      <c r="AJ132" s="1279"/>
      <c r="AK132" s="1279"/>
      <c r="AL132" s="1279"/>
      <c r="AM132" s="1279"/>
      <c r="AN132" s="1279"/>
    </row>
    <row r="133" spans="1:40" s="1281" customFormat="1" ht="15" customHeight="1">
      <c r="A133" s="1279"/>
      <c r="AH133" s="1279"/>
      <c r="AI133" s="1279"/>
      <c r="AJ133" s="1279"/>
      <c r="AK133" s="1279"/>
      <c r="AL133" s="1279"/>
      <c r="AM133" s="1279"/>
      <c r="AN133" s="1279"/>
    </row>
    <row r="134" spans="1:40" s="1281" customFormat="1" ht="15" customHeight="1">
      <c r="A134" s="1279"/>
      <c r="AH134" s="1279"/>
      <c r="AI134" s="1279"/>
      <c r="AJ134" s="1279"/>
      <c r="AK134" s="1279"/>
      <c r="AL134" s="1279"/>
      <c r="AM134" s="1279"/>
      <c r="AN134" s="1279"/>
    </row>
    <row r="135" spans="1:40" s="1281" customFormat="1" ht="15" customHeight="1">
      <c r="A135" s="1279"/>
      <c r="AH135" s="1279"/>
      <c r="AI135" s="1279"/>
      <c r="AJ135" s="1279"/>
      <c r="AK135" s="1279"/>
      <c r="AL135" s="1279"/>
      <c r="AM135" s="1279"/>
      <c r="AN135" s="1279"/>
    </row>
    <row r="136" spans="1:40" s="1281" customFormat="1" ht="15" customHeight="1">
      <c r="A136" s="1279"/>
      <c r="AH136" s="1279"/>
      <c r="AI136" s="1279"/>
      <c r="AJ136" s="1279"/>
      <c r="AK136" s="1279"/>
      <c r="AL136" s="1279"/>
      <c r="AM136" s="1279"/>
      <c r="AN136" s="1279"/>
    </row>
    <row r="137" spans="1:40" s="1281" customFormat="1" ht="15" customHeight="1">
      <c r="A137" s="1279"/>
      <c r="AH137" s="1279"/>
      <c r="AI137" s="1279"/>
      <c r="AJ137" s="1279"/>
      <c r="AK137" s="1279"/>
      <c r="AL137" s="1279"/>
      <c r="AM137" s="1279"/>
      <c r="AN137" s="1279"/>
    </row>
    <row r="138" spans="1:40" s="1281" customFormat="1" ht="15" customHeight="1">
      <c r="A138" s="1279"/>
      <c r="AH138" s="1279"/>
      <c r="AI138" s="1279"/>
      <c r="AJ138" s="1279"/>
      <c r="AK138" s="1279"/>
      <c r="AL138" s="1279"/>
      <c r="AM138" s="1279"/>
      <c r="AN138" s="1279"/>
    </row>
    <row r="139" spans="1:40" s="1281" customFormat="1" ht="15" customHeight="1">
      <c r="A139" s="1279"/>
      <c r="AH139" s="1279"/>
      <c r="AI139" s="1279"/>
      <c r="AJ139" s="1279"/>
      <c r="AK139" s="1279"/>
      <c r="AL139" s="1279"/>
      <c r="AM139" s="1279"/>
      <c r="AN139" s="1279"/>
    </row>
    <row r="140" spans="1:40" s="1281" customFormat="1" ht="15" customHeight="1">
      <c r="A140" s="1279"/>
      <c r="AH140" s="1279"/>
      <c r="AI140" s="1279"/>
      <c r="AJ140" s="1279"/>
      <c r="AK140" s="1279"/>
      <c r="AL140" s="1279"/>
      <c r="AM140" s="1279"/>
      <c r="AN140" s="1279"/>
    </row>
    <row r="141" spans="1:40" s="1281" customFormat="1" ht="15" customHeight="1">
      <c r="A141" s="1279"/>
      <c r="AH141" s="1279"/>
      <c r="AI141" s="1279"/>
      <c r="AJ141" s="1279"/>
      <c r="AK141" s="1279"/>
      <c r="AL141" s="1279"/>
      <c r="AM141" s="1279"/>
      <c r="AN141" s="1279"/>
    </row>
    <row r="142" spans="1:40" s="1281" customFormat="1" ht="15" customHeight="1">
      <c r="A142" s="1279"/>
      <c r="AH142" s="1279"/>
      <c r="AI142" s="1279"/>
      <c r="AJ142" s="1279"/>
      <c r="AK142" s="1279"/>
      <c r="AL142" s="1279"/>
      <c r="AM142" s="1279"/>
      <c r="AN142" s="1279"/>
    </row>
    <row r="143" spans="1:40" s="1281" customFormat="1" ht="15" customHeight="1">
      <c r="A143" s="1279"/>
      <c r="AH143" s="1279"/>
      <c r="AI143" s="1279"/>
      <c r="AJ143" s="1279"/>
      <c r="AK143" s="1279"/>
      <c r="AL143" s="1279"/>
      <c r="AM143" s="1279"/>
      <c r="AN143" s="1279"/>
    </row>
    <row r="144" spans="1:40" s="1281" customFormat="1" ht="15" customHeight="1">
      <c r="A144" s="1279"/>
      <c r="AH144" s="1279"/>
      <c r="AI144" s="1279"/>
      <c r="AJ144" s="1279"/>
      <c r="AK144" s="1279"/>
      <c r="AL144" s="1279"/>
      <c r="AM144" s="1279"/>
      <c r="AN144" s="1279"/>
    </row>
    <row r="145" spans="1:40" s="1281" customFormat="1" ht="15" customHeight="1">
      <c r="A145" s="1279"/>
      <c r="AH145" s="1279"/>
      <c r="AI145" s="1279"/>
      <c r="AJ145" s="1279"/>
      <c r="AK145" s="1279"/>
      <c r="AL145" s="1279"/>
      <c r="AM145" s="1279"/>
      <c r="AN145" s="1279"/>
    </row>
    <row r="146" spans="1:40" s="1281" customFormat="1" ht="15" customHeight="1">
      <c r="A146" s="1279"/>
      <c r="AH146" s="1279"/>
      <c r="AI146" s="1279"/>
      <c r="AJ146" s="1279"/>
      <c r="AK146" s="1279"/>
      <c r="AL146" s="1279"/>
      <c r="AM146" s="1279"/>
      <c r="AN146" s="1279"/>
    </row>
    <row r="147" spans="1:40" s="1281" customFormat="1" ht="15" customHeight="1">
      <c r="A147" s="1279"/>
      <c r="AH147" s="1279"/>
      <c r="AI147" s="1279"/>
      <c r="AJ147" s="1279"/>
      <c r="AK147" s="1279"/>
      <c r="AL147" s="1279"/>
      <c r="AM147" s="1279"/>
      <c r="AN147" s="1279"/>
    </row>
    <row r="148" spans="1:40" s="1281" customFormat="1" ht="15" customHeight="1">
      <c r="A148" s="1279"/>
      <c r="AH148" s="1279"/>
      <c r="AI148" s="1279"/>
      <c r="AJ148" s="1279"/>
      <c r="AK148" s="1279"/>
      <c r="AL148" s="1279"/>
      <c r="AM148" s="1279"/>
      <c r="AN148" s="1279"/>
    </row>
    <row r="149" spans="1:40" s="1281" customFormat="1" ht="15" customHeight="1">
      <c r="A149" s="1279"/>
      <c r="AH149" s="1279"/>
      <c r="AI149" s="1279"/>
      <c r="AJ149" s="1279"/>
      <c r="AK149" s="1279"/>
      <c r="AL149" s="1279"/>
      <c r="AM149" s="1279"/>
      <c r="AN149" s="1279"/>
    </row>
    <row r="150" spans="1:40" s="1281" customFormat="1" ht="15" customHeight="1">
      <c r="A150" s="1279"/>
      <c r="AH150" s="1279"/>
      <c r="AI150" s="1279"/>
      <c r="AJ150" s="1279"/>
      <c r="AK150" s="1279"/>
      <c r="AL150" s="1279"/>
      <c r="AM150" s="1279"/>
      <c r="AN150" s="1279"/>
    </row>
    <row r="151" spans="1:40" s="1281" customFormat="1" ht="15" customHeight="1">
      <c r="A151" s="1279"/>
      <c r="AH151" s="1279"/>
      <c r="AI151" s="1279"/>
      <c r="AJ151" s="1279"/>
      <c r="AK151" s="1279"/>
      <c r="AL151" s="1279"/>
      <c r="AM151" s="1279"/>
      <c r="AN151" s="1279"/>
    </row>
    <row r="152" spans="1:40" s="1281" customFormat="1" ht="15" customHeight="1">
      <c r="A152" s="1279"/>
      <c r="AH152" s="1279"/>
      <c r="AI152" s="1279"/>
      <c r="AJ152" s="1279"/>
      <c r="AK152" s="1279"/>
      <c r="AL152" s="1279"/>
      <c r="AM152" s="1279"/>
      <c r="AN152" s="1279"/>
    </row>
    <row r="153" spans="1:40" s="1281" customFormat="1" ht="15" customHeight="1">
      <c r="A153" s="1279"/>
      <c r="AH153" s="1279"/>
      <c r="AI153" s="1279"/>
      <c r="AJ153" s="1279"/>
      <c r="AK153" s="1279"/>
      <c r="AL153" s="1279"/>
      <c r="AM153" s="1279"/>
      <c r="AN153" s="1279"/>
    </row>
    <row r="154" spans="1:40" s="1281" customFormat="1" ht="15" customHeight="1">
      <c r="A154" s="1279"/>
      <c r="AH154" s="1279"/>
      <c r="AI154" s="1279"/>
      <c r="AJ154" s="1279"/>
      <c r="AK154" s="1279"/>
      <c r="AL154" s="1279"/>
      <c r="AM154" s="1279"/>
      <c r="AN154" s="1279"/>
    </row>
    <row r="155" spans="1:40" s="1281" customFormat="1" ht="15" customHeight="1">
      <c r="A155" s="1279"/>
      <c r="AH155" s="1279"/>
      <c r="AI155" s="1279"/>
      <c r="AJ155" s="1279"/>
      <c r="AK155" s="1279"/>
      <c r="AL155" s="1279"/>
      <c r="AM155" s="1279"/>
      <c r="AN155" s="1279"/>
    </row>
    <row r="156" spans="1:40" s="1281" customFormat="1" ht="15" customHeight="1">
      <c r="A156" s="1279"/>
      <c r="AH156" s="1279"/>
      <c r="AI156" s="1279"/>
      <c r="AJ156" s="1279"/>
      <c r="AK156" s="1279"/>
      <c r="AL156" s="1279"/>
      <c r="AM156" s="1279"/>
      <c r="AN156" s="1279"/>
    </row>
    <row r="157" spans="1:40" s="1281" customFormat="1" ht="15" customHeight="1">
      <c r="A157" s="1279"/>
      <c r="AH157" s="1279"/>
      <c r="AI157" s="1279"/>
      <c r="AJ157" s="1279"/>
      <c r="AK157" s="1279"/>
      <c r="AL157" s="1279"/>
      <c r="AM157" s="1279"/>
      <c r="AN157" s="1279"/>
    </row>
    <row r="158" spans="1:40" s="1281" customFormat="1" ht="15" customHeight="1">
      <c r="A158" s="1279"/>
      <c r="AH158" s="1279"/>
      <c r="AI158" s="1279"/>
      <c r="AJ158" s="1279"/>
      <c r="AK158" s="1279"/>
      <c r="AL158" s="1279"/>
      <c r="AM158" s="1279"/>
      <c r="AN158" s="1279"/>
    </row>
    <row r="159" spans="1:40" s="1281" customFormat="1" ht="15" customHeight="1">
      <c r="A159" s="1279"/>
      <c r="AH159" s="1279"/>
      <c r="AI159" s="1279"/>
      <c r="AJ159" s="1279"/>
      <c r="AK159" s="1279"/>
      <c r="AL159" s="1279"/>
      <c r="AM159" s="1279"/>
      <c r="AN159" s="1279"/>
    </row>
    <row r="160" spans="1:40" s="1281" customFormat="1" ht="15" customHeight="1">
      <c r="A160" s="1279"/>
      <c r="AH160" s="1279"/>
      <c r="AI160" s="1279"/>
      <c r="AJ160" s="1279"/>
      <c r="AK160" s="1279"/>
      <c r="AL160" s="1279"/>
      <c r="AM160" s="1279"/>
      <c r="AN160" s="1279"/>
    </row>
    <row r="161" spans="1:40" s="1281" customFormat="1" ht="15" customHeight="1">
      <c r="A161" s="1279"/>
      <c r="AH161" s="1279"/>
      <c r="AI161" s="1279"/>
      <c r="AJ161" s="1279"/>
      <c r="AK161" s="1279"/>
      <c r="AL161" s="1279"/>
      <c r="AM161" s="1279"/>
      <c r="AN161" s="1279"/>
    </row>
    <row r="162" spans="1:40" s="1281" customFormat="1" ht="15" customHeight="1">
      <c r="A162" s="1279"/>
      <c r="AH162" s="1279"/>
      <c r="AI162" s="1279"/>
      <c r="AJ162" s="1279"/>
      <c r="AK162" s="1279"/>
      <c r="AL162" s="1279"/>
      <c r="AM162" s="1279"/>
      <c r="AN162" s="1279"/>
    </row>
    <row r="163" spans="1:40" s="1281" customFormat="1" ht="15" customHeight="1">
      <c r="A163" s="1279"/>
      <c r="AH163" s="1279"/>
      <c r="AI163" s="1279"/>
      <c r="AJ163" s="1279"/>
      <c r="AK163" s="1279"/>
      <c r="AL163" s="1279"/>
      <c r="AM163" s="1279"/>
      <c r="AN163" s="1279"/>
    </row>
    <row r="164" spans="1:40" s="1281" customFormat="1" ht="15" customHeight="1">
      <c r="A164" s="1279"/>
      <c r="AH164" s="1279"/>
      <c r="AI164" s="1279"/>
      <c r="AJ164" s="1279"/>
      <c r="AK164" s="1279"/>
      <c r="AL164" s="1279"/>
      <c r="AM164" s="1279"/>
      <c r="AN164" s="1279"/>
    </row>
    <row r="165" spans="1:40" s="1281" customFormat="1" ht="15" customHeight="1">
      <c r="A165" s="1279"/>
      <c r="AH165" s="1279"/>
      <c r="AI165" s="1279"/>
      <c r="AJ165" s="1279"/>
      <c r="AK165" s="1279"/>
      <c r="AL165" s="1279"/>
      <c r="AM165" s="1279"/>
      <c r="AN165" s="1279"/>
    </row>
    <row r="166" spans="1:40" s="1281" customFormat="1" ht="15" customHeight="1">
      <c r="A166" s="1279"/>
      <c r="AH166" s="1279"/>
      <c r="AI166" s="1279"/>
      <c r="AJ166" s="1279"/>
      <c r="AK166" s="1279"/>
      <c r="AL166" s="1279"/>
      <c r="AM166" s="1279"/>
      <c r="AN166" s="1279"/>
    </row>
    <row r="167" spans="1:40" s="1281" customFormat="1" ht="15" customHeight="1">
      <c r="A167" s="1279"/>
      <c r="AH167" s="1279"/>
      <c r="AI167" s="1279"/>
      <c r="AJ167" s="1279"/>
      <c r="AK167" s="1279"/>
      <c r="AL167" s="1279"/>
      <c r="AM167" s="1279"/>
      <c r="AN167" s="1279"/>
    </row>
    <row r="168" spans="1:40" s="1281" customFormat="1" ht="15" customHeight="1">
      <c r="A168" s="1279"/>
      <c r="AH168" s="1279"/>
      <c r="AI168" s="1279"/>
      <c r="AJ168" s="1279"/>
      <c r="AK168" s="1279"/>
      <c r="AL168" s="1279"/>
      <c r="AM168" s="1279"/>
      <c r="AN168" s="1279"/>
    </row>
    <row r="169" spans="1:40" s="1281" customFormat="1" ht="15" customHeight="1">
      <c r="A169" s="1279"/>
      <c r="AH169" s="1279"/>
      <c r="AI169" s="1279"/>
      <c r="AJ169" s="1279"/>
      <c r="AK169" s="1279"/>
      <c r="AL169" s="1279"/>
      <c r="AM169" s="1279"/>
      <c r="AN169" s="1279"/>
    </row>
    <row r="170" spans="1:40" s="1281" customFormat="1" ht="15" customHeight="1">
      <c r="A170" s="1279"/>
      <c r="AH170" s="1279"/>
      <c r="AI170" s="1279"/>
      <c r="AJ170" s="1279"/>
      <c r="AK170" s="1279"/>
      <c r="AL170" s="1279"/>
      <c r="AM170" s="1279"/>
      <c r="AN170" s="1279"/>
    </row>
    <row r="171" spans="1:40" s="1281" customFormat="1" ht="15" customHeight="1">
      <c r="A171" s="1279"/>
      <c r="AH171" s="1279"/>
      <c r="AI171" s="1279"/>
      <c r="AJ171" s="1279"/>
      <c r="AK171" s="1279"/>
      <c r="AL171" s="1279"/>
      <c r="AM171" s="1279"/>
      <c r="AN171" s="1279"/>
    </row>
    <row r="172" spans="1:40" s="1281" customFormat="1" ht="15" customHeight="1">
      <c r="A172" s="1279"/>
      <c r="AH172" s="1279"/>
      <c r="AI172" s="1279"/>
      <c r="AJ172" s="1279"/>
      <c r="AK172" s="1279"/>
      <c r="AL172" s="1279"/>
      <c r="AM172" s="1279"/>
      <c r="AN172" s="1279"/>
    </row>
    <row r="173" spans="1:40" s="1281" customFormat="1" ht="15" customHeight="1">
      <c r="A173" s="1279"/>
      <c r="AH173" s="1279"/>
      <c r="AI173" s="1279"/>
      <c r="AJ173" s="1279"/>
      <c r="AK173" s="1279"/>
      <c r="AL173" s="1279"/>
      <c r="AM173" s="1279"/>
      <c r="AN173" s="1279"/>
    </row>
    <row r="174" spans="1:40" s="1281" customFormat="1" ht="15" customHeight="1">
      <c r="A174" s="1279"/>
      <c r="AH174" s="1279"/>
      <c r="AI174" s="1279"/>
      <c r="AJ174" s="1279"/>
      <c r="AK174" s="1279"/>
      <c r="AL174" s="1279"/>
      <c r="AM174" s="1279"/>
      <c r="AN174" s="1279"/>
    </row>
    <row r="175" spans="1:40" s="1281" customFormat="1" ht="15" customHeight="1">
      <c r="A175" s="1279"/>
      <c r="AH175" s="1279"/>
      <c r="AI175" s="1279"/>
      <c r="AJ175" s="1279"/>
      <c r="AK175" s="1279"/>
      <c r="AL175" s="1279"/>
      <c r="AM175" s="1279"/>
      <c r="AN175" s="1279"/>
    </row>
    <row r="176" spans="1:40" s="1281" customFormat="1" ht="15" customHeight="1">
      <c r="A176" s="1279"/>
      <c r="AH176" s="1279"/>
      <c r="AI176" s="1279"/>
      <c r="AJ176" s="1279"/>
      <c r="AK176" s="1279"/>
      <c r="AL176" s="1279"/>
      <c r="AM176" s="1279"/>
      <c r="AN176" s="1279"/>
    </row>
    <row r="177" spans="1:40" s="1281" customFormat="1" ht="15" customHeight="1">
      <c r="A177" s="1279"/>
      <c r="AH177" s="1279"/>
      <c r="AI177" s="1279"/>
      <c r="AJ177" s="1279"/>
      <c r="AK177" s="1279"/>
      <c r="AL177" s="1279"/>
      <c r="AM177" s="1279"/>
      <c r="AN177" s="1279"/>
    </row>
    <row r="178" spans="1:40" s="1281" customFormat="1" ht="15" customHeight="1">
      <c r="A178" s="1279"/>
      <c r="AH178" s="1279"/>
      <c r="AI178" s="1279"/>
      <c r="AJ178" s="1279"/>
      <c r="AK178" s="1279"/>
      <c r="AL178" s="1279"/>
      <c r="AM178" s="1279"/>
      <c r="AN178" s="1279"/>
    </row>
    <row r="179" spans="1:40" s="1281" customFormat="1" ht="15" customHeight="1">
      <c r="A179" s="1279"/>
      <c r="AH179" s="1279"/>
      <c r="AI179" s="1279"/>
      <c r="AJ179" s="1279"/>
      <c r="AK179" s="1279"/>
      <c r="AL179" s="1279"/>
      <c r="AM179" s="1279"/>
      <c r="AN179" s="1279"/>
    </row>
    <row r="180" spans="1:40" s="1281" customFormat="1" ht="15" customHeight="1">
      <c r="A180" s="1279"/>
      <c r="AH180" s="1279"/>
      <c r="AI180" s="1279"/>
      <c r="AJ180" s="1279"/>
      <c r="AK180" s="1279"/>
      <c r="AL180" s="1279"/>
      <c r="AM180" s="1279"/>
      <c r="AN180" s="1279"/>
    </row>
    <row r="181" spans="1:40" s="1281" customFormat="1" ht="15" customHeight="1">
      <c r="A181" s="1279"/>
      <c r="AH181" s="1279"/>
      <c r="AI181" s="1279"/>
      <c r="AJ181" s="1279"/>
      <c r="AK181" s="1279"/>
      <c r="AL181" s="1279"/>
      <c r="AM181" s="1279"/>
      <c r="AN181" s="1279"/>
    </row>
    <row r="182" spans="1:40" s="1281" customFormat="1" ht="15" customHeight="1">
      <c r="A182" s="1279"/>
      <c r="AH182" s="1279"/>
      <c r="AI182" s="1279"/>
      <c r="AJ182" s="1279"/>
      <c r="AK182" s="1279"/>
      <c r="AL182" s="1279"/>
      <c r="AM182" s="1279"/>
      <c r="AN182" s="1279"/>
    </row>
    <row r="183" spans="1:40" s="1281" customFormat="1" ht="15" customHeight="1">
      <c r="A183" s="1279"/>
      <c r="AH183" s="1279"/>
      <c r="AI183" s="1279"/>
      <c r="AJ183" s="1279"/>
      <c r="AK183" s="1279"/>
      <c r="AL183" s="1279"/>
      <c r="AM183" s="1279"/>
      <c r="AN183" s="1279"/>
    </row>
    <row r="184" spans="1:40" s="1281" customFormat="1" ht="15" customHeight="1">
      <c r="A184" s="1279"/>
      <c r="AH184" s="1279"/>
      <c r="AI184" s="1279"/>
      <c r="AJ184" s="1279"/>
      <c r="AK184" s="1279"/>
      <c r="AL184" s="1279"/>
      <c r="AM184" s="1279"/>
      <c r="AN184" s="1279"/>
    </row>
    <row r="185" spans="1:40" s="1281" customFormat="1" ht="15" customHeight="1">
      <c r="A185" s="1279"/>
      <c r="AH185" s="1279"/>
      <c r="AI185" s="1279"/>
      <c r="AJ185" s="1279"/>
      <c r="AK185" s="1279"/>
      <c r="AL185" s="1279"/>
      <c r="AM185" s="1279"/>
      <c r="AN185" s="1279"/>
    </row>
    <row r="186" spans="1:40" s="1281" customFormat="1" ht="15" customHeight="1">
      <c r="A186" s="1279"/>
      <c r="AH186" s="1279"/>
      <c r="AI186" s="1279"/>
      <c r="AJ186" s="1279"/>
      <c r="AK186" s="1279"/>
      <c r="AL186" s="1279"/>
      <c r="AM186" s="1279"/>
      <c r="AN186" s="1279"/>
    </row>
    <row r="187" spans="1:40" s="1281" customFormat="1" ht="15" customHeight="1">
      <c r="A187" s="1279"/>
      <c r="AH187" s="1279"/>
      <c r="AI187" s="1279"/>
      <c r="AJ187" s="1279"/>
      <c r="AK187" s="1279"/>
      <c r="AL187" s="1279"/>
      <c r="AM187" s="1279"/>
      <c r="AN187" s="1279"/>
    </row>
    <row r="188" spans="1:40" s="1281" customFormat="1" ht="15" customHeight="1">
      <c r="A188" s="1279"/>
      <c r="AH188" s="1279"/>
      <c r="AI188" s="1279"/>
      <c r="AJ188" s="1279"/>
      <c r="AK188" s="1279"/>
      <c r="AL188" s="1279"/>
      <c r="AM188" s="1279"/>
      <c r="AN188" s="1279"/>
    </row>
    <row r="189" spans="1:40" s="1281" customFormat="1" ht="15" customHeight="1">
      <c r="A189" s="1279"/>
      <c r="AH189" s="1279"/>
      <c r="AI189" s="1279"/>
      <c r="AJ189" s="1279"/>
      <c r="AK189" s="1279"/>
      <c r="AL189" s="1279"/>
      <c r="AM189" s="1279"/>
      <c r="AN189" s="1279"/>
    </row>
    <row r="190" spans="1:40" s="1281" customFormat="1" ht="15" customHeight="1">
      <c r="A190" s="1279"/>
      <c r="AH190" s="1279"/>
      <c r="AI190" s="1279"/>
      <c r="AJ190" s="1279"/>
      <c r="AK190" s="1279"/>
      <c r="AL190" s="1279"/>
      <c r="AM190" s="1279"/>
      <c r="AN190" s="1279"/>
    </row>
    <row r="191" spans="1:40" s="1281" customFormat="1" ht="15" customHeight="1">
      <c r="A191" s="1279"/>
      <c r="AH191" s="1279"/>
      <c r="AI191" s="1279"/>
      <c r="AJ191" s="1279"/>
      <c r="AK191" s="1279"/>
      <c r="AL191" s="1279"/>
      <c r="AM191" s="1279"/>
      <c r="AN191" s="1279"/>
    </row>
    <row r="192" spans="1:40" s="1281" customFormat="1" ht="15" customHeight="1">
      <c r="A192" s="1279"/>
      <c r="AH192" s="1279"/>
      <c r="AI192" s="1279"/>
      <c r="AJ192" s="1279"/>
      <c r="AK192" s="1279"/>
      <c r="AL192" s="1279"/>
      <c r="AM192" s="1279"/>
      <c r="AN192" s="1279"/>
    </row>
    <row r="193" spans="1:40" s="1281" customFormat="1" ht="15" customHeight="1">
      <c r="A193" s="1279"/>
      <c r="AH193" s="1279"/>
      <c r="AI193" s="1279"/>
      <c r="AJ193" s="1279"/>
      <c r="AK193" s="1279"/>
      <c r="AL193" s="1279"/>
      <c r="AM193" s="1279"/>
      <c r="AN193" s="1279"/>
    </row>
    <row r="194" spans="1:40" s="1281" customFormat="1" ht="15" customHeight="1">
      <c r="A194" s="1279"/>
      <c r="AH194" s="1279"/>
      <c r="AI194" s="1279"/>
      <c r="AJ194" s="1279"/>
      <c r="AK194" s="1279"/>
      <c r="AL194" s="1279"/>
      <c r="AM194" s="1279"/>
      <c r="AN194" s="1279"/>
    </row>
    <row r="195" spans="1:40" s="1281" customFormat="1" ht="15" customHeight="1">
      <c r="A195" s="1279"/>
      <c r="AH195" s="1279"/>
      <c r="AI195" s="1279"/>
      <c r="AJ195" s="1279"/>
      <c r="AK195" s="1279"/>
      <c r="AL195" s="1279"/>
      <c r="AM195" s="1279"/>
      <c r="AN195" s="1279"/>
    </row>
    <row r="196" spans="1:40" s="1281" customFormat="1" ht="15" customHeight="1">
      <c r="A196" s="1279"/>
      <c r="AH196" s="1279"/>
      <c r="AI196" s="1279"/>
      <c r="AJ196" s="1279"/>
      <c r="AK196" s="1279"/>
      <c r="AL196" s="1279"/>
      <c r="AM196" s="1279"/>
      <c r="AN196" s="1279"/>
    </row>
    <row r="197" spans="1:40" s="1281" customFormat="1" ht="15" customHeight="1">
      <c r="A197" s="1279"/>
      <c r="AH197" s="1279"/>
      <c r="AI197" s="1279"/>
      <c r="AJ197" s="1279"/>
      <c r="AK197" s="1279"/>
      <c r="AL197" s="1279"/>
      <c r="AM197" s="1279"/>
      <c r="AN197" s="1279"/>
    </row>
    <row r="198" spans="1:40" s="1281" customFormat="1" ht="15" customHeight="1">
      <c r="A198" s="1279"/>
      <c r="AH198" s="1279"/>
      <c r="AI198" s="1279"/>
      <c r="AJ198" s="1279"/>
      <c r="AK198" s="1279"/>
      <c r="AL198" s="1279"/>
      <c r="AM198" s="1279"/>
      <c r="AN198" s="1279"/>
    </row>
    <row r="199" spans="1:40" s="1281" customFormat="1" ht="15" customHeight="1">
      <c r="A199" s="1279"/>
      <c r="AH199" s="1279"/>
      <c r="AI199" s="1279"/>
      <c r="AJ199" s="1279"/>
      <c r="AK199" s="1279"/>
      <c r="AL199" s="1279"/>
      <c r="AM199" s="1279"/>
      <c r="AN199" s="1279"/>
    </row>
    <row r="200" spans="1:40" s="1281" customFormat="1" ht="15" customHeight="1">
      <c r="A200" s="1279"/>
      <c r="AH200" s="1279"/>
      <c r="AI200" s="1279"/>
      <c r="AJ200" s="1279"/>
      <c r="AK200" s="1279"/>
      <c r="AL200" s="1279"/>
      <c r="AM200" s="1279"/>
      <c r="AN200" s="1279"/>
    </row>
    <row r="201" spans="1:40" s="1281" customFormat="1" ht="15" customHeight="1">
      <c r="A201" s="1279"/>
      <c r="AH201" s="1279"/>
      <c r="AI201" s="1279"/>
      <c r="AJ201" s="1279"/>
      <c r="AK201" s="1279"/>
      <c r="AL201" s="1279"/>
      <c r="AM201" s="1279"/>
      <c r="AN201" s="1279"/>
    </row>
    <row r="202" spans="1:40" s="1281" customFormat="1" ht="15" customHeight="1">
      <c r="A202" s="1279"/>
      <c r="AH202" s="1279"/>
      <c r="AI202" s="1279"/>
      <c r="AJ202" s="1279"/>
      <c r="AK202" s="1279"/>
      <c r="AL202" s="1279"/>
      <c r="AM202" s="1279"/>
      <c r="AN202" s="1279"/>
    </row>
    <row r="203" spans="1:40" s="1281" customFormat="1" ht="15" customHeight="1">
      <c r="A203" s="1279"/>
      <c r="AH203" s="1279"/>
      <c r="AI203" s="1279"/>
      <c r="AJ203" s="1279"/>
      <c r="AK203" s="1279"/>
      <c r="AL203" s="1279"/>
      <c r="AM203" s="1279"/>
      <c r="AN203" s="1279"/>
    </row>
    <row r="204" spans="1:40" s="1281" customFormat="1" ht="15" customHeight="1">
      <c r="A204" s="1279"/>
      <c r="AH204" s="1279"/>
      <c r="AI204" s="1279"/>
      <c r="AJ204" s="1279"/>
      <c r="AK204" s="1279"/>
      <c r="AL204" s="1279"/>
      <c r="AM204" s="1279"/>
      <c r="AN204" s="1279"/>
    </row>
    <row r="205" spans="1:40" s="1281" customFormat="1" ht="15" customHeight="1">
      <c r="A205" s="1279"/>
      <c r="AH205" s="1279"/>
      <c r="AI205" s="1279"/>
      <c r="AJ205" s="1279"/>
      <c r="AK205" s="1279"/>
      <c r="AL205" s="1279"/>
      <c r="AM205" s="1279"/>
      <c r="AN205" s="1279"/>
    </row>
    <row r="206" spans="1:40" s="1281" customFormat="1" ht="15" customHeight="1">
      <c r="A206" s="1279"/>
      <c r="AH206" s="1279"/>
      <c r="AI206" s="1279"/>
      <c r="AJ206" s="1279"/>
      <c r="AK206" s="1279"/>
      <c r="AL206" s="1279"/>
      <c r="AM206" s="1279"/>
      <c r="AN206" s="1279"/>
    </row>
    <row r="207" spans="1:40" s="1281" customFormat="1" ht="15" customHeight="1">
      <c r="A207" s="1279"/>
      <c r="AH207" s="1279"/>
      <c r="AI207" s="1279"/>
      <c r="AJ207" s="1279"/>
      <c r="AK207" s="1279"/>
      <c r="AL207" s="1279"/>
      <c r="AM207" s="1279"/>
      <c r="AN207" s="1279"/>
    </row>
    <row r="208" spans="1:40" s="1281" customFormat="1" ht="15" customHeight="1">
      <c r="A208" s="1279"/>
      <c r="AH208" s="1279"/>
      <c r="AI208" s="1279"/>
      <c r="AJ208" s="1279"/>
      <c r="AK208" s="1279"/>
      <c r="AL208" s="1279"/>
      <c r="AM208" s="1279"/>
      <c r="AN208" s="1279"/>
    </row>
    <row r="209" spans="1:40" s="1281" customFormat="1" ht="15" customHeight="1">
      <c r="A209" s="1279"/>
      <c r="AH209" s="1279"/>
      <c r="AI209" s="1279"/>
      <c r="AJ209" s="1279"/>
      <c r="AK209" s="1279"/>
      <c r="AL209" s="1279"/>
      <c r="AM209" s="1279"/>
      <c r="AN209" s="1279"/>
    </row>
    <row r="210" spans="1:40" s="1281" customFormat="1" ht="15" customHeight="1">
      <c r="A210" s="1279"/>
      <c r="AH210" s="1279"/>
      <c r="AI210" s="1279"/>
      <c r="AJ210" s="1279"/>
      <c r="AK210" s="1279"/>
      <c r="AL210" s="1279"/>
      <c r="AM210" s="1279"/>
      <c r="AN210" s="1279"/>
    </row>
    <row r="211" spans="1:40" s="1281" customFormat="1" ht="15" customHeight="1">
      <c r="A211" s="1279"/>
      <c r="AH211" s="1279"/>
      <c r="AI211" s="1279"/>
      <c r="AJ211" s="1279"/>
      <c r="AK211" s="1279"/>
      <c r="AL211" s="1279"/>
      <c r="AM211" s="1279"/>
      <c r="AN211" s="1279"/>
    </row>
    <row r="212" spans="1:40" s="1281" customFormat="1" ht="15" customHeight="1">
      <c r="A212" s="1279"/>
      <c r="AH212" s="1279"/>
      <c r="AI212" s="1279"/>
      <c r="AJ212" s="1279"/>
      <c r="AK212" s="1279"/>
      <c r="AL212" s="1279"/>
      <c r="AM212" s="1279"/>
      <c r="AN212" s="1279"/>
    </row>
    <row r="213" spans="1:40" s="1281" customFormat="1" ht="15" customHeight="1">
      <c r="A213" s="1279"/>
      <c r="AH213" s="1279"/>
      <c r="AI213" s="1279"/>
      <c r="AJ213" s="1279"/>
      <c r="AK213" s="1279"/>
      <c r="AL213" s="1279"/>
      <c r="AM213" s="1279"/>
      <c r="AN213" s="1279"/>
    </row>
    <row r="214" spans="1:40" s="1281" customFormat="1" ht="15" customHeight="1">
      <c r="A214" s="1279"/>
      <c r="AH214" s="1279"/>
      <c r="AI214" s="1279"/>
      <c r="AJ214" s="1279"/>
      <c r="AK214" s="1279"/>
      <c r="AL214" s="1279"/>
      <c r="AM214" s="1279"/>
      <c r="AN214" s="1279"/>
    </row>
    <row r="215" spans="1:40" s="1281" customFormat="1" ht="15" customHeight="1">
      <c r="A215" s="1279"/>
      <c r="AH215" s="1279"/>
      <c r="AI215" s="1279"/>
      <c r="AJ215" s="1279"/>
      <c r="AK215" s="1279"/>
      <c r="AL215" s="1279"/>
      <c r="AM215" s="1279"/>
      <c r="AN215" s="1279"/>
    </row>
    <row r="216" spans="1:40" s="1281" customFormat="1" ht="15" customHeight="1">
      <c r="A216" s="1279"/>
      <c r="AH216" s="1279"/>
      <c r="AI216" s="1279"/>
      <c r="AJ216" s="1279"/>
      <c r="AK216" s="1279"/>
      <c r="AL216" s="1279"/>
      <c r="AM216" s="1279"/>
      <c r="AN216" s="1279"/>
    </row>
    <row r="217" spans="1:40" s="1281" customFormat="1" ht="15" customHeight="1">
      <c r="A217" s="1279"/>
      <c r="AH217" s="1279"/>
      <c r="AI217" s="1279"/>
      <c r="AJ217" s="1279"/>
      <c r="AK217" s="1279"/>
      <c r="AL217" s="1279"/>
      <c r="AM217" s="1279"/>
      <c r="AN217" s="1279"/>
    </row>
    <row r="218" spans="1:40" s="1281" customFormat="1" ht="15" customHeight="1">
      <c r="A218" s="1279"/>
      <c r="AH218" s="1279"/>
      <c r="AI218" s="1279"/>
      <c r="AJ218" s="1279"/>
      <c r="AK218" s="1279"/>
      <c r="AL218" s="1279"/>
      <c r="AM218" s="1279"/>
      <c r="AN218" s="1279"/>
    </row>
    <row r="219" spans="1:40" s="1281" customFormat="1" ht="15" customHeight="1">
      <c r="A219" s="1279"/>
      <c r="AH219" s="1279"/>
      <c r="AI219" s="1279"/>
      <c r="AJ219" s="1279"/>
      <c r="AK219" s="1279"/>
      <c r="AL219" s="1279"/>
      <c r="AM219" s="1279"/>
      <c r="AN219" s="1279"/>
    </row>
    <row r="220" spans="1:40" s="1281" customFormat="1" ht="15" customHeight="1">
      <c r="A220" s="1279"/>
      <c r="AH220" s="1279"/>
      <c r="AI220" s="1279"/>
      <c r="AJ220" s="1279"/>
      <c r="AK220" s="1279"/>
      <c r="AL220" s="1279"/>
      <c r="AM220" s="1279"/>
      <c r="AN220" s="1279"/>
    </row>
    <row r="221" spans="1:40" s="1281" customFormat="1" ht="15" customHeight="1">
      <c r="A221" s="1279"/>
      <c r="AH221" s="1279"/>
      <c r="AI221" s="1279"/>
      <c r="AJ221" s="1279"/>
      <c r="AK221" s="1279"/>
      <c r="AL221" s="1279"/>
      <c r="AM221" s="1279"/>
      <c r="AN221" s="1279"/>
    </row>
    <row r="222" spans="1:40" s="1281" customFormat="1" ht="15" customHeight="1">
      <c r="A222" s="1279"/>
      <c r="AH222" s="1279"/>
      <c r="AI222" s="1279"/>
      <c r="AJ222" s="1279"/>
      <c r="AK222" s="1279"/>
      <c r="AL222" s="1279"/>
      <c r="AM222" s="1279"/>
      <c r="AN222" s="1279"/>
    </row>
    <row r="223" spans="1:40" s="1281" customFormat="1" ht="15" customHeight="1">
      <c r="A223" s="1279"/>
      <c r="AH223" s="1279"/>
      <c r="AI223" s="1279"/>
      <c r="AJ223" s="1279"/>
      <c r="AK223" s="1279"/>
      <c r="AL223" s="1279"/>
      <c r="AM223" s="1279"/>
      <c r="AN223" s="1279"/>
    </row>
    <row r="224" spans="1:40" s="1281" customFormat="1" ht="15" customHeight="1">
      <c r="A224" s="1279"/>
      <c r="AH224" s="1279"/>
      <c r="AI224" s="1279"/>
      <c r="AJ224" s="1279"/>
      <c r="AK224" s="1279"/>
      <c r="AL224" s="1279"/>
      <c r="AM224" s="1279"/>
      <c r="AN224" s="1279"/>
    </row>
    <row r="225" spans="1:40" s="1281" customFormat="1" ht="15" customHeight="1">
      <c r="A225" s="1279"/>
      <c r="AH225" s="1279"/>
      <c r="AI225" s="1279"/>
      <c r="AJ225" s="1279"/>
      <c r="AK225" s="1279"/>
      <c r="AL225" s="1279"/>
      <c r="AM225" s="1279"/>
      <c r="AN225" s="1279"/>
    </row>
    <row r="226" spans="1:40" s="1281" customFormat="1" ht="15" customHeight="1">
      <c r="A226" s="1279"/>
      <c r="AH226" s="1279"/>
      <c r="AI226" s="1279"/>
      <c r="AJ226" s="1279"/>
      <c r="AK226" s="1279"/>
      <c r="AL226" s="1279"/>
      <c r="AM226" s="1279"/>
      <c r="AN226" s="1279"/>
    </row>
    <row r="227" spans="1:40" s="1281" customFormat="1" ht="15" customHeight="1">
      <c r="A227" s="1279"/>
      <c r="AH227" s="1279"/>
      <c r="AI227" s="1279"/>
      <c r="AJ227" s="1279"/>
      <c r="AK227" s="1279"/>
      <c r="AL227" s="1279"/>
      <c r="AM227" s="1279"/>
      <c r="AN227" s="1279"/>
    </row>
    <row r="228" spans="1:40" s="1281" customFormat="1" ht="15" customHeight="1">
      <c r="A228" s="1279"/>
      <c r="AH228" s="1279"/>
      <c r="AI228" s="1279"/>
      <c r="AJ228" s="1279"/>
      <c r="AK228" s="1279"/>
      <c r="AL228" s="1279"/>
      <c r="AM228" s="1279"/>
      <c r="AN228" s="1279"/>
    </row>
    <row r="229" spans="1:40" s="1281" customFormat="1" ht="15" customHeight="1">
      <c r="A229" s="1279"/>
      <c r="AH229" s="1279"/>
      <c r="AI229" s="1279"/>
      <c r="AJ229" s="1279"/>
      <c r="AK229" s="1279"/>
      <c r="AL229" s="1279"/>
      <c r="AM229" s="1279"/>
      <c r="AN229" s="1279"/>
    </row>
    <row r="230" spans="1:40" s="1281" customFormat="1" ht="15" customHeight="1">
      <c r="A230" s="1279"/>
      <c r="AH230" s="1279"/>
      <c r="AI230" s="1279"/>
      <c r="AJ230" s="1279"/>
      <c r="AK230" s="1279"/>
      <c r="AL230" s="1279"/>
      <c r="AM230" s="1279"/>
      <c r="AN230" s="1279"/>
    </row>
    <row r="231" spans="1:40" s="1281" customFormat="1" ht="15" customHeight="1">
      <c r="A231" s="1279"/>
      <c r="AH231" s="1279"/>
      <c r="AI231" s="1279"/>
      <c r="AJ231" s="1279"/>
      <c r="AK231" s="1279"/>
      <c r="AL231" s="1279"/>
      <c r="AM231" s="1279"/>
      <c r="AN231" s="1279"/>
    </row>
    <row r="232" spans="1:40" s="1281" customFormat="1" ht="15" customHeight="1">
      <c r="A232" s="1279"/>
      <c r="AH232" s="1279"/>
      <c r="AI232" s="1279"/>
      <c r="AJ232" s="1279"/>
      <c r="AK232" s="1279"/>
      <c r="AL232" s="1279"/>
      <c r="AM232" s="1279"/>
      <c r="AN232" s="1279"/>
    </row>
    <row r="233" spans="1:40" s="1281" customFormat="1" ht="15" customHeight="1">
      <c r="A233" s="1279"/>
      <c r="AH233" s="1279"/>
      <c r="AI233" s="1279"/>
      <c r="AJ233" s="1279"/>
      <c r="AK233" s="1279"/>
      <c r="AL233" s="1279"/>
      <c r="AM233" s="1279"/>
      <c r="AN233" s="1279"/>
    </row>
    <row r="234" spans="1:40" s="1281" customFormat="1" ht="15" customHeight="1">
      <c r="A234" s="1279"/>
      <c r="AH234" s="1279"/>
      <c r="AI234" s="1279"/>
      <c r="AJ234" s="1279"/>
      <c r="AK234" s="1279"/>
      <c r="AL234" s="1279"/>
      <c r="AM234" s="1279"/>
      <c r="AN234" s="1279"/>
    </row>
    <row r="235" spans="1:40" s="1281" customFormat="1" ht="15" customHeight="1">
      <c r="A235" s="1279"/>
      <c r="AH235" s="1279"/>
      <c r="AI235" s="1279"/>
      <c r="AJ235" s="1279"/>
      <c r="AK235" s="1279"/>
      <c r="AL235" s="1279"/>
      <c r="AM235" s="1279"/>
      <c r="AN235" s="1279"/>
    </row>
    <row r="236" spans="1:40" s="1281" customFormat="1" ht="15" customHeight="1">
      <c r="A236" s="1279"/>
      <c r="AH236" s="1279"/>
      <c r="AI236" s="1279"/>
      <c r="AJ236" s="1279"/>
      <c r="AK236" s="1279"/>
      <c r="AL236" s="1279"/>
      <c r="AM236" s="1279"/>
      <c r="AN236" s="1279"/>
    </row>
    <row r="237" spans="1:40" s="1281" customFormat="1" ht="15" customHeight="1">
      <c r="A237" s="1279"/>
      <c r="AH237" s="1279"/>
      <c r="AI237" s="1279"/>
      <c r="AJ237" s="1279"/>
      <c r="AK237" s="1279"/>
      <c r="AL237" s="1279"/>
      <c r="AM237" s="1279"/>
      <c r="AN237" s="1279"/>
    </row>
    <row r="238" spans="1:40" s="1281" customFormat="1" ht="15" customHeight="1">
      <c r="A238" s="1279"/>
      <c r="AH238" s="1279"/>
      <c r="AI238" s="1279"/>
      <c r="AJ238" s="1279"/>
      <c r="AK238" s="1279"/>
      <c r="AL238" s="1279"/>
      <c r="AM238" s="1279"/>
      <c r="AN238" s="1279"/>
    </row>
    <row r="239" spans="1:40" s="1281" customFormat="1" ht="15" customHeight="1">
      <c r="A239" s="1279"/>
      <c r="AH239" s="1279"/>
      <c r="AI239" s="1279"/>
      <c r="AJ239" s="1279"/>
      <c r="AK239" s="1279"/>
      <c r="AL239" s="1279"/>
      <c r="AM239" s="1279"/>
      <c r="AN239" s="1279"/>
    </row>
    <row r="240" spans="1:40" s="1281" customFormat="1" ht="15" customHeight="1">
      <c r="A240" s="1279"/>
      <c r="AH240" s="1279"/>
      <c r="AI240" s="1279"/>
      <c r="AJ240" s="1279"/>
      <c r="AK240" s="1279"/>
      <c r="AL240" s="1279"/>
      <c r="AM240" s="1279"/>
      <c r="AN240" s="1279"/>
    </row>
    <row r="241" spans="1:40" s="1281" customFormat="1" ht="15" customHeight="1">
      <c r="A241" s="1279"/>
      <c r="AH241" s="1279"/>
      <c r="AI241" s="1279"/>
      <c r="AJ241" s="1279"/>
      <c r="AK241" s="1279"/>
      <c r="AL241" s="1279"/>
      <c r="AM241" s="1279"/>
      <c r="AN241" s="1279"/>
    </row>
    <row r="242" spans="1:40" s="1281" customFormat="1" ht="15" customHeight="1">
      <c r="A242" s="1279"/>
      <c r="AH242" s="1279"/>
      <c r="AI242" s="1279"/>
      <c r="AJ242" s="1279"/>
      <c r="AK242" s="1279"/>
      <c r="AL242" s="1279"/>
      <c r="AM242" s="1279"/>
      <c r="AN242" s="1279"/>
    </row>
    <row r="243" spans="1:40" s="1281" customFormat="1" ht="15" customHeight="1">
      <c r="A243" s="1279"/>
      <c r="AH243" s="1279"/>
      <c r="AI243" s="1279"/>
      <c r="AJ243" s="1279"/>
      <c r="AK243" s="1279"/>
      <c r="AL243" s="1279"/>
      <c r="AM243" s="1279"/>
      <c r="AN243" s="1279"/>
    </row>
    <row r="244" spans="1:40" s="1281" customFormat="1" ht="15" customHeight="1">
      <c r="A244" s="1279"/>
      <c r="AH244" s="1279"/>
      <c r="AI244" s="1279"/>
      <c r="AJ244" s="1279"/>
      <c r="AK244" s="1279"/>
      <c r="AL244" s="1279"/>
      <c r="AM244" s="1279"/>
      <c r="AN244" s="1279"/>
    </row>
    <row r="245" spans="1:40" s="1281" customFormat="1" ht="15" customHeight="1">
      <c r="A245" s="1279"/>
      <c r="AH245" s="1279"/>
      <c r="AI245" s="1279"/>
      <c r="AJ245" s="1279"/>
      <c r="AK245" s="1279"/>
      <c r="AL245" s="1279"/>
      <c r="AM245" s="1279"/>
      <c r="AN245" s="1279"/>
    </row>
    <row r="246" spans="1:40" s="1281" customFormat="1" ht="15" customHeight="1">
      <c r="A246" s="1279"/>
      <c r="AH246" s="1279"/>
      <c r="AI246" s="1279"/>
      <c r="AJ246" s="1279"/>
      <c r="AK246" s="1279"/>
      <c r="AL246" s="1279"/>
      <c r="AM246" s="1279"/>
      <c r="AN246" s="1279"/>
    </row>
    <row r="247" spans="1:40" s="1281" customFormat="1" ht="15" customHeight="1">
      <c r="A247" s="1279"/>
      <c r="AH247" s="1279"/>
      <c r="AI247" s="1279"/>
      <c r="AJ247" s="1279"/>
      <c r="AK247" s="1279"/>
      <c r="AL247" s="1279"/>
      <c r="AM247" s="1279"/>
      <c r="AN247" s="1279"/>
    </row>
    <row r="248" spans="1:40" s="1281" customFormat="1" ht="15" customHeight="1">
      <c r="A248" s="1279"/>
      <c r="AH248" s="1279"/>
      <c r="AI248" s="1279"/>
      <c r="AJ248" s="1279"/>
      <c r="AK248" s="1279"/>
      <c r="AL248" s="1279"/>
      <c r="AM248" s="1279"/>
      <c r="AN248" s="1279"/>
    </row>
    <row r="249" spans="1:40" s="1281" customFormat="1" ht="15" customHeight="1">
      <c r="A249" s="1279"/>
      <c r="AH249" s="1279"/>
      <c r="AI249" s="1279"/>
      <c r="AJ249" s="1279"/>
      <c r="AK249" s="1279"/>
      <c r="AL249" s="1279"/>
      <c r="AM249" s="1279"/>
      <c r="AN249" s="1279"/>
    </row>
    <row r="250" spans="1:40" s="1281" customFormat="1" ht="15" customHeight="1">
      <c r="A250" s="1279"/>
      <c r="AH250" s="1279"/>
      <c r="AI250" s="1279"/>
      <c r="AJ250" s="1279"/>
      <c r="AK250" s="1279"/>
      <c r="AL250" s="1279"/>
      <c r="AM250" s="1279"/>
      <c r="AN250" s="1279"/>
    </row>
    <row r="251" spans="1:40" s="1281" customFormat="1" ht="15" customHeight="1">
      <c r="A251" s="1279"/>
      <c r="AH251" s="1279"/>
      <c r="AI251" s="1279"/>
      <c r="AJ251" s="1279"/>
      <c r="AK251" s="1279"/>
      <c r="AL251" s="1279"/>
      <c r="AM251" s="1279"/>
      <c r="AN251" s="1279"/>
    </row>
    <row r="252" spans="1:40" s="1281" customFormat="1" ht="15" customHeight="1">
      <c r="A252" s="1279"/>
      <c r="AH252" s="1279"/>
      <c r="AI252" s="1279"/>
      <c r="AJ252" s="1279"/>
      <c r="AK252" s="1279"/>
      <c r="AL252" s="1279"/>
      <c r="AM252" s="1279"/>
      <c r="AN252" s="1279"/>
    </row>
    <row r="253" spans="1:40" s="1281" customFormat="1" ht="15" customHeight="1">
      <c r="A253" s="1279"/>
      <c r="AH253" s="1279"/>
      <c r="AI253" s="1279"/>
      <c r="AJ253" s="1279"/>
      <c r="AK253" s="1279"/>
      <c r="AL253" s="1279"/>
      <c r="AM253" s="1279"/>
      <c r="AN253" s="1279"/>
    </row>
    <row r="254" spans="1:40" s="1281" customFormat="1" ht="15" customHeight="1">
      <c r="A254" s="1279"/>
      <c r="AH254" s="1279"/>
      <c r="AI254" s="1279"/>
      <c r="AJ254" s="1279"/>
      <c r="AK254" s="1279"/>
      <c r="AL254" s="1279"/>
      <c r="AM254" s="1279"/>
      <c r="AN254" s="1279"/>
    </row>
    <row r="255" spans="1:40" s="1281" customFormat="1" ht="15" customHeight="1">
      <c r="A255" s="1279"/>
      <c r="AH255" s="1279"/>
      <c r="AI255" s="1279"/>
      <c r="AJ255" s="1279"/>
      <c r="AK255" s="1279"/>
      <c r="AL255" s="1279"/>
      <c r="AM255" s="1279"/>
      <c r="AN255" s="1279"/>
    </row>
    <row r="256" spans="1:40" s="1281" customFormat="1" ht="15" customHeight="1">
      <c r="A256" s="1279"/>
      <c r="AH256" s="1279"/>
      <c r="AI256" s="1279"/>
      <c r="AJ256" s="1279"/>
      <c r="AK256" s="1279"/>
      <c r="AL256" s="1279"/>
      <c r="AM256" s="1279"/>
      <c r="AN256" s="1279"/>
    </row>
    <row r="257" spans="1:40" s="1281" customFormat="1" ht="15" customHeight="1">
      <c r="A257" s="1279"/>
      <c r="AH257" s="1279"/>
      <c r="AI257" s="1279"/>
      <c r="AJ257" s="1279"/>
      <c r="AK257" s="1279"/>
      <c r="AL257" s="1279"/>
      <c r="AM257" s="1279"/>
      <c r="AN257" s="1279"/>
    </row>
    <row r="258" spans="1:40" s="1281" customFormat="1" ht="15" customHeight="1">
      <c r="A258" s="1279"/>
      <c r="AH258" s="1279"/>
      <c r="AI258" s="1279"/>
      <c r="AJ258" s="1279"/>
      <c r="AK258" s="1279"/>
      <c r="AL258" s="1279"/>
      <c r="AM258" s="1279"/>
      <c r="AN258" s="1279"/>
    </row>
    <row r="259" spans="1:40" s="1281" customFormat="1" ht="15" customHeight="1">
      <c r="A259" s="1279"/>
      <c r="AH259" s="1279"/>
      <c r="AI259" s="1279"/>
      <c r="AJ259" s="1279"/>
      <c r="AK259" s="1279"/>
      <c r="AL259" s="1279"/>
      <c r="AM259" s="1279"/>
      <c r="AN259" s="1279"/>
    </row>
    <row r="260" spans="1:40" s="1281" customFormat="1" ht="15" customHeight="1">
      <c r="A260" s="1279"/>
      <c r="AH260" s="1279"/>
      <c r="AI260" s="1279"/>
      <c r="AJ260" s="1279"/>
      <c r="AK260" s="1279"/>
      <c r="AL260" s="1279"/>
      <c r="AM260" s="1279"/>
      <c r="AN260" s="1279"/>
    </row>
    <row r="261" spans="1:40" s="1281" customFormat="1" ht="15" customHeight="1">
      <c r="A261" s="1279"/>
      <c r="AH261" s="1279"/>
      <c r="AI261" s="1279"/>
      <c r="AJ261" s="1279"/>
      <c r="AK261" s="1279"/>
      <c r="AL261" s="1279"/>
      <c r="AM261" s="1279"/>
      <c r="AN261" s="1279"/>
    </row>
    <row r="262" spans="1:40" s="1281" customFormat="1" ht="15" customHeight="1">
      <c r="A262" s="1279"/>
      <c r="AH262" s="1279"/>
      <c r="AI262" s="1279"/>
      <c r="AJ262" s="1279"/>
      <c r="AK262" s="1279"/>
      <c r="AL262" s="1279"/>
      <c r="AM262" s="1279"/>
      <c r="AN262" s="1279"/>
    </row>
    <row r="263" spans="1:40" s="1281" customFormat="1" ht="15" customHeight="1">
      <c r="A263" s="1279"/>
      <c r="AH263" s="1279"/>
      <c r="AI263" s="1279"/>
      <c r="AJ263" s="1279"/>
      <c r="AK263" s="1279"/>
      <c r="AL263" s="1279"/>
      <c r="AM263" s="1279"/>
      <c r="AN263" s="1279"/>
    </row>
    <row r="264" spans="1:40" s="1281" customFormat="1" ht="15" customHeight="1">
      <c r="A264" s="1279"/>
      <c r="AH264" s="1279"/>
      <c r="AI264" s="1279"/>
      <c r="AJ264" s="1279"/>
      <c r="AK264" s="1279"/>
      <c r="AL264" s="1279"/>
      <c r="AM264" s="1279"/>
      <c r="AN264" s="1279"/>
    </row>
    <row r="265" spans="1:40" s="1281" customFormat="1" ht="15" customHeight="1">
      <c r="A265" s="1279"/>
      <c r="AH265" s="1279"/>
      <c r="AI265" s="1279"/>
      <c r="AJ265" s="1279"/>
      <c r="AK265" s="1279"/>
      <c r="AL265" s="1279"/>
      <c r="AM265" s="1279"/>
      <c r="AN265" s="1279"/>
    </row>
    <row r="266" spans="1:40" s="1281" customFormat="1" ht="15" customHeight="1">
      <c r="A266" s="1279"/>
      <c r="AH266" s="1279"/>
      <c r="AI266" s="1279"/>
      <c r="AJ266" s="1279"/>
      <c r="AK266" s="1279"/>
      <c r="AL266" s="1279"/>
      <c r="AM266" s="1279"/>
      <c r="AN266" s="1279"/>
    </row>
    <row r="267" spans="1:40" s="1281" customFormat="1" ht="15" customHeight="1">
      <c r="A267" s="1279"/>
      <c r="AH267" s="1279"/>
      <c r="AI267" s="1279"/>
      <c r="AJ267" s="1279"/>
      <c r="AK267" s="1279"/>
      <c r="AL267" s="1279"/>
      <c r="AM267" s="1279"/>
      <c r="AN267" s="1279"/>
    </row>
    <row r="268" spans="1:40" s="1281" customFormat="1" ht="15" customHeight="1">
      <c r="A268" s="1279"/>
      <c r="AH268" s="1279"/>
      <c r="AI268" s="1279"/>
      <c r="AJ268" s="1279"/>
      <c r="AK268" s="1279"/>
      <c r="AL268" s="1279"/>
      <c r="AM268" s="1279"/>
      <c r="AN268" s="1279"/>
    </row>
    <row r="269" spans="1:40" s="1281" customFormat="1" ht="15" customHeight="1">
      <c r="A269" s="1279"/>
      <c r="AH269" s="1279"/>
      <c r="AI269" s="1279"/>
      <c r="AJ269" s="1279"/>
      <c r="AK269" s="1279"/>
      <c r="AL269" s="1279"/>
      <c r="AM269" s="1279"/>
      <c r="AN269" s="1279"/>
    </row>
    <row r="270" spans="1:40" s="1281" customFormat="1" ht="15" customHeight="1">
      <c r="A270" s="1279"/>
      <c r="AH270" s="1279"/>
      <c r="AI270" s="1279"/>
      <c r="AJ270" s="1279"/>
      <c r="AK270" s="1279"/>
      <c r="AL270" s="1279"/>
      <c r="AM270" s="1279"/>
      <c r="AN270" s="1279"/>
    </row>
    <row r="271" spans="1:40" s="1281" customFormat="1" ht="15" customHeight="1">
      <c r="A271" s="1279"/>
      <c r="AH271" s="1279"/>
      <c r="AI271" s="1279"/>
      <c r="AJ271" s="1279"/>
      <c r="AK271" s="1279"/>
      <c r="AL271" s="1279"/>
      <c r="AM271" s="1279"/>
      <c r="AN271" s="1279"/>
    </row>
    <row r="272" spans="1:40" s="1281" customFormat="1" ht="15" customHeight="1">
      <c r="A272" s="1279"/>
      <c r="AH272" s="1279"/>
      <c r="AI272" s="1279"/>
      <c r="AJ272" s="1279"/>
      <c r="AK272" s="1279"/>
      <c r="AL272" s="1279"/>
      <c r="AM272" s="1279"/>
      <c r="AN272" s="1279"/>
    </row>
    <row r="273" spans="1:40" s="1281" customFormat="1" ht="15" customHeight="1">
      <c r="A273" s="1279"/>
      <c r="AH273" s="1279"/>
      <c r="AI273" s="1279"/>
      <c r="AJ273" s="1279"/>
      <c r="AK273" s="1279"/>
      <c r="AL273" s="1279"/>
      <c r="AM273" s="1279"/>
      <c r="AN273" s="1279"/>
    </row>
    <row r="274" spans="1:40" s="1281" customFormat="1" ht="15" customHeight="1">
      <c r="A274" s="1279"/>
      <c r="AH274" s="1279"/>
      <c r="AI274" s="1279"/>
      <c r="AJ274" s="1279"/>
      <c r="AK274" s="1279"/>
      <c r="AL274" s="1279"/>
      <c r="AM274" s="1279"/>
      <c r="AN274" s="1279"/>
    </row>
    <row r="275" spans="1:40" s="1281" customFormat="1" ht="15" customHeight="1">
      <c r="A275" s="1279"/>
      <c r="AH275" s="1279"/>
      <c r="AI275" s="1279"/>
      <c r="AJ275" s="1279"/>
      <c r="AK275" s="1279"/>
      <c r="AL275" s="1279"/>
      <c r="AM275" s="1279"/>
      <c r="AN275" s="1279"/>
    </row>
    <row r="276" spans="1:40" s="1281" customFormat="1" ht="15" customHeight="1">
      <c r="A276" s="1279"/>
      <c r="AH276" s="1279"/>
      <c r="AI276" s="1279"/>
      <c r="AJ276" s="1279"/>
      <c r="AK276" s="1279"/>
      <c r="AL276" s="1279"/>
      <c r="AM276" s="1279"/>
      <c r="AN276" s="1279"/>
    </row>
    <row r="277" spans="1:40" s="1281" customFormat="1" ht="15" customHeight="1">
      <c r="A277" s="1279"/>
      <c r="AH277" s="1279"/>
      <c r="AI277" s="1279"/>
      <c r="AJ277" s="1279"/>
      <c r="AK277" s="1279"/>
      <c r="AL277" s="1279"/>
      <c r="AM277" s="1279"/>
      <c r="AN277" s="1279"/>
    </row>
    <row r="278" spans="1:40" s="1281" customFormat="1" ht="15" customHeight="1">
      <c r="A278" s="1279"/>
      <c r="AH278" s="1279"/>
      <c r="AI278" s="1279"/>
      <c r="AJ278" s="1279"/>
      <c r="AK278" s="1279"/>
      <c r="AL278" s="1279"/>
      <c r="AM278" s="1279"/>
      <c r="AN278" s="1279"/>
    </row>
    <row r="279" spans="1:40" s="1281" customFormat="1" ht="15" customHeight="1">
      <c r="A279" s="1279"/>
      <c r="AH279" s="1279"/>
      <c r="AI279" s="1279"/>
      <c r="AJ279" s="1279"/>
      <c r="AK279" s="1279"/>
      <c r="AL279" s="1279"/>
      <c r="AM279" s="1279"/>
      <c r="AN279" s="1279"/>
    </row>
    <row r="280" spans="1:40" s="1281" customFormat="1" ht="15" customHeight="1">
      <c r="A280" s="1279"/>
      <c r="AH280" s="1279"/>
      <c r="AI280" s="1279"/>
      <c r="AJ280" s="1279"/>
      <c r="AK280" s="1279"/>
      <c r="AL280" s="1279"/>
      <c r="AM280" s="1279"/>
      <c r="AN280" s="1279"/>
    </row>
    <row r="281" spans="1:40" s="1281" customFormat="1" ht="15" customHeight="1">
      <c r="A281" s="1279"/>
      <c r="AH281" s="1279"/>
      <c r="AI281" s="1279"/>
      <c r="AJ281" s="1279"/>
      <c r="AK281" s="1279"/>
      <c r="AL281" s="1279"/>
      <c r="AM281" s="1279"/>
      <c r="AN281" s="1279"/>
    </row>
    <row r="282" spans="1:40" s="1281" customFormat="1" ht="15" customHeight="1">
      <c r="A282" s="1279"/>
      <c r="AH282" s="1279"/>
      <c r="AI282" s="1279"/>
      <c r="AJ282" s="1279"/>
      <c r="AK282" s="1279"/>
      <c r="AL282" s="1279"/>
      <c r="AM282" s="1279"/>
      <c r="AN282" s="1279"/>
    </row>
    <row r="283" spans="1:40" s="1281" customFormat="1" ht="15" customHeight="1">
      <c r="A283" s="1279"/>
      <c r="AH283" s="1279"/>
      <c r="AI283" s="1279"/>
      <c r="AJ283" s="1279"/>
      <c r="AK283" s="1279"/>
      <c r="AL283" s="1279"/>
      <c r="AM283" s="1279"/>
      <c r="AN283" s="1279"/>
    </row>
    <row r="284" spans="1:40" s="1281" customFormat="1" ht="15" customHeight="1">
      <c r="A284" s="1279"/>
      <c r="AH284" s="1279"/>
      <c r="AI284" s="1279"/>
      <c r="AJ284" s="1279"/>
      <c r="AK284" s="1279"/>
      <c r="AL284" s="1279"/>
      <c r="AM284" s="1279"/>
      <c r="AN284" s="1279"/>
    </row>
    <row r="285" spans="1:40" s="1281" customFormat="1" ht="15" customHeight="1">
      <c r="A285" s="1279"/>
      <c r="AH285" s="1279"/>
      <c r="AI285" s="1279"/>
      <c r="AJ285" s="1279"/>
      <c r="AK285" s="1279"/>
      <c r="AL285" s="1279"/>
      <c r="AM285" s="1279"/>
      <c r="AN285" s="1279"/>
    </row>
    <row r="286" spans="1:40" s="1281" customFormat="1" ht="15" customHeight="1">
      <c r="A286" s="1279"/>
      <c r="AH286" s="1279"/>
      <c r="AI286" s="1279"/>
      <c r="AJ286" s="1279"/>
      <c r="AK286" s="1279"/>
      <c r="AL286" s="1279"/>
      <c r="AM286" s="1279"/>
      <c r="AN286" s="1279"/>
    </row>
    <row r="287" spans="1:40" s="1281" customFormat="1" ht="15" customHeight="1">
      <c r="A287" s="1279"/>
      <c r="AH287" s="1279"/>
      <c r="AI287" s="1279"/>
      <c r="AJ287" s="1279"/>
      <c r="AK287" s="1279"/>
      <c r="AL287" s="1279"/>
      <c r="AM287" s="1279"/>
      <c r="AN287" s="1279"/>
    </row>
    <row r="288" spans="1:40" s="1281" customFormat="1" ht="15" customHeight="1">
      <c r="A288" s="1279"/>
      <c r="AH288" s="1279"/>
      <c r="AI288" s="1279"/>
      <c r="AJ288" s="1279"/>
      <c r="AK288" s="1279"/>
      <c r="AL288" s="1279"/>
      <c r="AM288" s="1279"/>
      <c r="AN288" s="1279"/>
    </row>
    <row r="289" spans="1:40" s="1281" customFormat="1" ht="15" customHeight="1">
      <c r="A289" s="1279"/>
      <c r="AH289" s="1279"/>
      <c r="AI289" s="1279"/>
      <c r="AJ289" s="1279"/>
      <c r="AK289" s="1279"/>
      <c r="AL289" s="1279"/>
      <c r="AM289" s="1279"/>
      <c r="AN289" s="1279"/>
    </row>
    <row r="290" spans="1:40" s="1281" customFormat="1" ht="15" customHeight="1">
      <c r="A290" s="1279"/>
      <c r="AH290" s="1279"/>
      <c r="AI290" s="1279"/>
      <c r="AJ290" s="1279"/>
      <c r="AK290" s="1279"/>
      <c r="AL290" s="1279"/>
      <c r="AM290" s="1279"/>
      <c r="AN290" s="1279"/>
    </row>
    <row r="291" spans="1:40" s="1281" customFormat="1" ht="15" customHeight="1">
      <c r="A291" s="1279"/>
      <c r="AH291" s="1279"/>
      <c r="AI291" s="1279"/>
      <c r="AJ291" s="1279"/>
      <c r="AK291" s="1279"/>
      <c r="AL291" s="1279"/>
      <c r="AM291" s="1279"/>
      <c r="AN291" s="1279"/>
    </row>
    <row r="292" spans="1:40" s="1281" customFormat="1" ht="15" customHeight="1">
      <c r="A292" s="1279"/>
      <c r="AH292" s="1279"/>
      <c r="AI292" s="1279"/>
      <c r="AJ292" s="1279"/>
      <c r="AK292" s="1279"/>
      <c r="AL292" s="1279"/>
      <c r="AM292" s="1279"/>
      <c r="AN292" s="1279"/>
    </row>
    <row r="293" spans="1:40" s="1281" customFormat="1" ht="15" customHeight="1">
      <c r="A293" s="1279"/>
      <c r="AH293" s="1279"/>
      <c r="AI293" s="1279"/>
      <c r="AJ293" s="1279"/>
      <c r="AK293" s="1279"/>
      <c r="AL293" s="1279"/>
      <c r="AM293" s="1279"/>
      <c r="AN293" s="1279"/>
    </row>
    <row r="294" spans="1:40" s="1281" customFormat="1" ht="15" customHeight="1">
      <c r="A294" s="1279"/>
      <c r="AH294" s="1279"/>
      <c r="AI294" s="1279"/>
      <c r="AJ294" s="1279"/>
      <c r="AK294" s="1279"/>
      <c r="AL294" s="1279"/>
      <c r="AM294" s="1279"/>
      <c r="AN294" s="1279"/>
    </row>
    <row r="295" spans="1:40" s="1281" customFormat="1" ht="15" customHeight="1">
      <c r="A295" s="1279"/>
      <c r="AH295" s="1279"/>
      <c r="AI295" s="1279"/>
      <c r="AJ295" s="1279"/>
      <c r="AK295" s="1279"/>
      <c r="AL295" s="1279"/>
      <c r="AM295" s="1279"/>
      <c r="AN295" s="1279"/>
    </row>
    <row r="296" spans="1:40" s="1281" customFormat="1" ht="15" customHeight="1">
      <c r="A296" s="1279"/>
      <c r="AH296" s="1279"/>
      <c r="AI296" s="1279"/>
      <c r="AJ296" s="1279"/>
      <c r="AK296" s="1279"/>
      <c r="AL296" s="1279"/>
      <c r="AM296" s="1279"/>
      <c r="AN296" s="1279"/>
    </row>
    <row r="297" spans="1:40" s="1281" customFormat="1" ht="15" customHeight="1">
      <c r="A297" s="1279"/>
      <c r="AH297" s="1279"/>
      <c r="AI297" s="1279"/>
      <c r="AJ297" s="1279"/>
      <c r="AK297" s="1279"/>
      <c r="AL297" s="1279"/>
      <c r="AM297" s="1279"/>
      <c r="AN297" s="1279"/>
    </row>
    <row r="298" spans="1:40" s="1281" customFormat="1" ht="15" customHeight="1">
      <c r="A298" s="1279"/>
      <c r="AH298" s="1279"/>
      <c r="AI298" s="1279"/>
      <c r="AJ298" s="1279"/>
      <c r="AK298" s="1279"/>
      <c r="AL298" s="1279"/>
      <c r="AM298" s="1279"/>
      <c r="AN298" s="1279"/>
    </row>
    <row r="299" spans="1:40" s="1281" customFormat="1" ht="15" customHeight="1">
      <c r="A299" s="1279"/>
      <c r="AH299" s="1279"/>
      <c r="AI299" s="1279"/>
      <c r="AJ299" s="1279"/>
      <c r="AK299" s="1279"/>
      <c r="AL299" s="1279"/>
      <c r="AM299" s="1279"/>
      <c r="AN299" s="1279"/>
    </row>
    <row r="300" spans="1:40" s="1281" customFormat="1" ht="15" customHeight="1">
      <c r="A300" s="1279"/>
      <c r="AH300" s="1279"/>
      <c r="AI300" s="1279"/>
      <c r="AJ300" s="1279"/>
      <c r="AK300" s="1279"/>
      <c r="AL300" s="1279"/>
      <c r="AM300" s="1279"/>
      <c r="AN300" s="1279"/>
    </row>
    <row r="301" spans="1:40" s="1281" customFormat="1" ht="15" customHeight="1">
      <c r="A301" s="1279"/>
      <c r="AH301" s="1279"/>
      <c r="AI301" s="1279"/>
      <c r="AJ301" s="1279"/>
      <c r="AK301" s="1279"/>
      <c r="AL301" s="1279"/>
      <c r="AM301" s="1279"/>
      <c r="AN301" s="1279"/>
    </row>
    <row r="302" spans="1:40" s="1281" customFormat="1" ht="15" customHeight="1">
      <c r="A302" s="1279"/>
      <c r="AH302" s="1279"/>
      <c r="AI302" s="1279"/>
      <c r="AJ302" s="1279"/>
      <c r="AK302" s="1279"/>
      <c r="AL302" s="1279"/>
      <c r="AM302" s="1279"/>
      <c r="AN302" s="1279"/>
    </row>
    <row r="303" spans="1:40" s="1281" customFormat="1" ht="15" customHeight="1">
      <c r="A303" s="1279"/>
      <c r="AH303" s="1279"/>
      <c r="AI303" s="1279"/>
      <c r="AJ303" s="1279"/>
      <c r="AK303" s="1279"/>
      <c r="AL303" s="1279"/>
      <c r="AM303" s="1279"/>
      <c r="AN303" s="1279"/>
    </row>
    <row r="304" spans="1:40" s="1281" customFormat="1" ht="15" customHeight="1">
      <c r="A304" s="1279"/>
      <c r="AH304" s="1279"/>
      <c r="AI304" s="1279"/>
      <c r="AJ304" s="1279"/>
      <c r="AK304" s="1279"/>
      <c r="AL304" s="1279"/>
      <c r="AM304" s="1279"/>
      <c r="AN304" s="1279"/>
    </row>
    <row r="305" spans="1:41" s="1281" customFormat="1" ht="15" customHeight="1">
      <c r="A305" s="1279"/>
      <c r="AH305" s="1279"/>
      <c r="AI305" s="1279"/>
      <c r="AJ305" s="1279"/>
      <c r="AK305" s="1279"/>
      <c r="AL305" s="1279"/>
      <c r="AM305" s="1279"/>
      <c r="AN305" s="1279"/>
    </row>
    <row r="306" spans="1:41" s="1281" customFormat="1" ht="15" customHeight="1">
      <c r="A306" s="1279"/>
      <c r="AH306" s="1279"/>
      <c r="AI306" s="1279"/>
      <c r="AJ306" s="1279"/>
      <c r="AK306" s="1279"/>
      <c r="AL306" s="1279"/>
      <c r="AM306" s="1279"/>
      <c r="AN306" s="1279"/>
    </row>
    <row r="307" spans="1:41" s="1281" customFormat="1" ht="15" customHeight="1">
      <c r="A307" s="1279"/>
      <c r="AH307" s="1279"/>
      <c r="AI307" s="1279"/>
      <c r="AJ307" s="1279"/>
      <c r="AK307" s="1279"/>
      <c r="AL307" s="1279"/>
      <c r="AM307" s="1279"/>
      <c r="AN307" s="1279"/>
    </row>
    <row r="308" spans="1:41" s="1281" customFormat="1" ht="15" customHeight="1">
      <c r="A308" s="1279"/>
      <c r="AH308" s="1279"/>
      <c r="AI308" s="1279"/>
      <c r="AJ308" s="1279"/>
      <c r="AK308" s="1279"/>
      <c r="AL308" s="1279"/>
      <c r="AM308" s="1279"/>
      <c r="AN308" s="1279"/>
    </row>
    <row r="309" spans="1:41" s="1281" customFormat="1" ht="15" customHeight="1">
      <c r="A309" s="1279"/>
      <c r="AH309" s="1279"/>
      <c r="AI309" s="1279"/>
      <c r="AJ309" s="1279"/>
      <c r="AK309" s="1279"/>
      <c r="AL309" s="1279"/>
      <c r="AM309" s="1279"/>
      <c r="AN309" s="1279"/>
    </row>
    <row r="310" spans="1:41" s="1281" customFormat="1" ht="15" customHeight="1">
      <c r="A310" s="1279"/>
      <c r="AH310" s="1279"/>
      <c r="AI310" s="1279"/>
      <c r="AJ310" s="1279"/>
      <c r="AK310" s="1279"/>
      <c r="AL310" s="1279"/>
      <c r="AM310" s="1279"/>
      <c r="AN310" s="1279"/>
    </row>
    <row r="311" spans="1:41" ht="15" customHeight="1">
      <c r="C311" s="1257"/>
      <c r="D311" s="1257"/>
      <c r="E311" s="1257"/>
      <c r="F311" s="1257"/>
      <c r="G311" s="1257"/>
      <c r="H311" s="1257"/>
      <c r="I311" s="1257"/>
      <c r="J311" s="1257"/>
      <c r="K311" s="1257"/>
      <c r="L311" s="1257"/>
      <c r="M311" s="1257"/>
      <c r="N311" s="1257"/>
      <c r="O311" s="1257"/>
      <c r="P311" s="1257"/>
      <c r="Q311" s="1257"/>
      <c r="R311" s="1257"/>
      <c r="S311" s="1257"/>
      <c r="T311" s="1257"/>
      <c r="U311" s="1257"/>
      <c r="V311" s="1257"/>
      <c r="W311" s="1257"/>
      <c r="X311" s="1257"/>
      <c r="Y311" s="1257"/>
      <c r="Z311" s="1257"/>
      <c r="AA311" s="1257"/>
      <c r="AB311" s="1257"/>
      <c r="AC311" s="1257"/>
      <c r="AD311" s="1257"/>
      <c r="AE311" s="1257"/>
      <c r="AF311" s="1257"/>
      <c r="AG311" s="1257"/>
      <c r="AH311" s="1283"/>
      <c r="AI311" s="1283"/>
      <c r="AJ311" s="1283"/>
      <c r="AK311" s="1283"/>
      <c r="AL311" s="1283"/>
      <c r="AM311" s="1283"/>
      <c r="AN311" s="1283"/>
      <c r="AO311" s="1257"/>
    </row>
    <row r="312" spans="1:41" ht="15" customHeight="1">
      <c r="C312" s="1257"/>
      <c r="D312" s="1257"/>
      <c r="E312" s="1257"/>
      <c r="F312" s="1257"/>
      <c r="G312" s="1257"/>
      <c r="H312" s="1257"/>
      <c r="I312" s="1257"/>
      <c r="J312" s="1257"/>
      <c r="K312" s="1257"/>
      <c r="L312" s="1257"/>
      <c r="M312" s="1257"/>
      <c r="N312" s="1257"/>
      <c r="O312" s="1257"/>
      <c r="P312" s="1257"/>
      <c r="Q312" s="1257"/>
      <c r="R312" s="1257"/>
      <c r="S312" s="1257"/>
      <c r="T312" s="1257"/>
      <c r="U312" s="1257"/>
      <c r="V312" s="1257"/>
      <c r="W312" s="1257"/>
      <c r="X312" s="1257"/>
      <c r="Y312" s="1257"/>
      <c r="Z312" s="1257"/>
      <c r="AA312" s="1257"/>
      <c r="AB312" s="1257"/>
      <c r="AC312" s="1257"/>
      <c r="AD312" s="1257"/>
      <c r="AE312" s="1257"/>
      <c r="AF312" s="1257"/>
      <c r="AG312" s="1257"/>
      <c r="AH312" s="1283"/>
      <c r="AI312" s="1283"/>
      <c r="AJ312" s="1283"/>
      <c r="AK312" s="1283"/>
      <c r="AL312" s="1283"/>
      <c r="AM312" s="1283"/>
      <c r="AN312" s="1283"/>
      <c r="AO312" s="1257"/>
    </row>
    <row r="313" spans="1:41" ht="15" customHeight="1">
      <c r="C313" s="1257"/>
      <c r="D313" s="1257"/>
      <c r="E313" s="1257"/>
      <c r="F313" s="1257"/>
      <c r="G313" s="1257"/>
      <c r="H313" s="1257"/>
      <c r="I313" s="1257"/>
      <c r="J313" s="1257"/>
      <c r="K313" s="1257"/>
      <c r="L313" s="1257"/>
      <c r="M313" s="1257"/>
      <c r="N313" s="1257"/>
      <c r="O313" s="1257"/>
      <c r="P313" s="1257"/>
      <c r="Q313" s="1257"/>
      <c r="R313" s="1257"/>
      <c r="S313" s="1257"/>
      <c r="T313" s="1257"/>
      <c r="U313" s="1257"/>
      <c r="V313" s="1257"/>
      <c r="W313" s="1257"/>
      <c r="X313" s="1257"/>
      <c r="Y313" s="1257"/>
      <c r="Z313" s="1257"/>
      <c r="AA313" s="1257"/>
      <c r="AB313" s="1257"/>
      <c r="AC313" s="1257"/>
      <c r="AD313" s="1257"/>
      <c r="AE313" s="1257"/>
      <c r="AF313" s="1257"/>
      <c r="AG313" s="1257"/>
      <c r="AH313" s="1283"/>
      <c r="AI313" s="1283"/>
      <c r="AJ313" s="1283"/>
      <c r="AK313" s="1283"/>
      <c r="AL313" s="1283"/>
      <c r="AM313" s="1283"/>
      <c r="AN313" s="1283"/>
      <c r="AO313" s="1257"/>
    </row>
    <row r="314" spans="1:41" ht="15" customHeight="1">
      <c r="C314" s="1257"/>
      <c r="D314" s="1257"/>
      <c r="E314" s="1257"/>
      <c r="F314" s="1257"/>
      <c r="G314" s="1257"/>
      <c r="H314" s="1257"/>
      <c r="I314" s="1257"/>
      <c r="J314" s="1257"/>
      <c r="K314" s="1257"/>
      <c r="L314" s="1257"/>
      <c r="M314" s="1257"/>
      <c r="N314" s="1257"/>
      <c r="O314" s="1257"/>
      <c r="P314" s="1257"/>
      <c r="Q314" s="1257"/>
      <c r="R314" s="1257"/>
      <c r="S314" s="1257"/>
      <c r="T314" s="1257"/>
      <c r="U314" s="1257"/>
      <c r="V314" s="1257"/>
      <c r="W314" s="1257"/>
      <c r="X314" s="1257"/>
      <c r="Y314" s="1257"/>
      <c r="Z314" s="1257"/>
      <c r="AA314" s="1257"/>
      <c r="AB314" s="1257"/>
      <c r="AC314" s="1257"/>
      <c r="AD314" s="1257"/>
      <c r="AE314" s="1257"/>
      <c r="AF314" s="1257"/>
      <c r="AG314" s="1257"/>
      <c r="AH314" s="1283"/>
      <c r="AI314" s="1283"/>
      <c r="AJ314" s="1283"/>
      <c r="AK314" s="1283"/>
      <c r="AL314" s="1283"/>
      <c r="AM314" s="1283"/>
      <c r="AN314" s="1283"/>
      <c r="AO314" s="1257"/>
    </row>
    <row r="315" spans="1:41" ht="15" customHeight="1">
      <c r="C315" s="1257"/>
      <c r="D315" s="1257"/>
      <c r="E315" s="1257"/>
      <c r="F315" s="1257"/>
      <c r="G315" s="1257"/>
      <c r="H315" s="1257"/>
      <c r="I315" s="1257"/>
      <c r="J315" s="1257"/>
      <c r="K315" s="1257"/>
      <c r="L315" s="1257"/>
      <c r="M315" s="1257"/>
      <c r="N315" s="1257"/>
      <c r="O315" s="1257"/>
      <c r="P315" s="1257"/>
      <c r="Q315" s="1257"/>
      <c r="R315" s="1257"/>
      <c r="S315" s="1257"/>
      <c r="T315" s="1257"/>
      <c r="U315" s="1257"/>
      <c r="V315" s="1257"/>
      <c r="W315" s="1257"/>
      <c r="X315" s="1257"/>
      <c r="Y315" s="1257"/>
      <c r="Z315" s="1257"/>
      <c r="AA315" s="1257"/>
      <c r="AB315" s="1257"/>
      <c r="AC315" s="1257"/>
      <c r="AD315" s="1257"/>
      <c r="AE315" s="1257"/>
      <c r="AF315" s="1257"/>
      <c r="AG315" s="1257"/>
      <c r="AH315" s="1283"/>
      <c r="AI315" s="1283"/>
      <c r="AJ315" s="1283"/>
      <c r="AK315" s="1283"/>
      <c r="AL315" s="1283"/>
      <c r="AM315" s="1283"/>
      <c r="AN315" s="1283"/>
      <c r="AO315" s="1257"/>
    </row>
    <row r="316" spans="1:41" ht="15" customHeight="1">
      <c r="C316" s="1257"/>
      <c r="D316" s="1257"/>
      <c r="E316" s="1257"/>
      <c r="F316" s="1257"/>
      <c r="G316" s="1257"/>
      <c r="H316" s="1257"/>
      <c r="I316" s="1257"/>
      <c r="J316" s="1257"/>
      <c r="K316" s="1257"/>
      <c r="L316" s="1257"/>
      <c r="M316" s="1257"/>
      <c r="N316" s="1257"/>
      <c r="O316" s="1257"/>
      <c r="P316" s="1257"/>
      <c r="Q316" s="1257"/>
      <c r="R316" s="1257"/>
      <c r="S316" s="1257"/>
      <c r="T316" s="1257"/>
      <c r="U316" s="1257"/>
      <c r="V316" s="1257"/>
      <c r="W316" s="1257"/>
      <c r="X316" s="1257"/>
      <c r="Y316" s="1257"/>
      <c r="Z316" s="1257"/>
      <c r="AA316" s="1257"/>
      <c r="AB316" s="1257"/>
      <c r="AC316" s="1257"/>
      <c r="AD316" s="1257"/>
      <c r="AE316" s="1257"/>
      <c r="AF316" s="1257"/>
      <c r="AG316" s="1257"/>
      <c r="AH316" s="1283"/>
      <c r="AI316" s="1283"/>
      <c r="AJ316" s="1283"/>
      <c r="AK316" s="1283"/>
      <c r="AL316" s="1283"/>
      <c r="AM316" s="1283"/>
      <c r="AN316" s="1283"/>
      <c r="AO316" s="1257"/>
    </row>
    <row r="317" spans="1:41" ht="15" customHeight="1">
      <c r="C317" s="1257"/>
      <c r="D317" s="1257"/>
      <c r="E317" s="1257"/>
      <c r="F317" s="1257"/>
      <c r="G317" s="1257"/>
      <c r="H317" s="1257"/>
      <c r="I317" s="1257"/>
      <c r="J317" s="1257"/>
      <c r="K317" s="1257"/>
      <c r="L317" s="1257"/>
      <c r="M317" s="1257"/>
      <c r="N317" s="1257"/>
      <c r="O317" s="1257"/>
      <c r="P317" s="1257"/>
      <c r="Q317" s="1257"/>
      <c r="R317" s="1257"/>
      <c r="S317" s="1257"/>
      <c r="T317" s="1257"/>
      <c r="U317" s="1257"/>
      <c r="V317" s="1257"/>
      <c r="W317" s="1257"/>
      <c r="X317" s="1257"/>
      <c r="Y317" s="1257"/>
      <c r="Z317" s="1257"/>
      <c r="AA317" s="1257"/>
      <c r="AB317" s="1257"/>
      <c r="AC317" s="1257"/>
      <c r="AD317" s="1257"/>
      <c r="AE317" s="1257"/>
      <c r="AF317" s="1257"/>
      <c r="AG317" s="1257"/>
      <c r="AH317" s="1283"/>
      <c r="AI317" s="1283"/>
      <c r="AJ317" s="1283"/>
      <c r="AK317" s="1283"/>
      <c r="AL317" s="1283"/>
      <c r="AM317" s="1283"/>
      <c r="AN317" s="1283"/>
      <c r="AO317" s="1257"/>
    </row>
    <row r="318" spans="1:41" ht="15" customHeight="1">
      <c r="C318" s="1257"/>
      <c r="D318" s="1257"/>
      <c r="E318" s="1257"/>
      <c r="F318" s="1257"/>
      <c r="G318" s="1257"/>
      <c r="H318" s="1257"/>
      <c r="I318" s="1257"/>
      <c r="J318" s="1257"/>
      <c r="K318" s="1257"/>
      <c r="L318" s="1257"/>
      <c r="M318" s="1257"/>
      <c r="N318" s="1257"/>
      <c r="O318" s="1257"/>
      <c r="P318" s="1257"/>
      <c r="Q318" s="1257"/>
      <c r="R318" s="1257"/>
      <c r="S318" s="1257"/>
      <c r="T318" s="1257"/>
      <c r="U318" s="1257"/>
      <c r="V318" s="1257"/>
      <c r="W318" s="1257"/>
      <c r="X318" s="1257"/>
      <c r="Y318" s="1257"/>
      <c r="Z318" s="1257"/>
      <c r="AA318" s="1257"/>
      <c r="AB318" s="1257"/>
      <c r="AC318" s="1257"/>
      <c r="AD318" s="1257"/>
      <c r="AE318" s="1257"/>
      <c r="AF318" s="1257"/>
      <c r="AG318" s="1257"/>
      <c r="AH318" s="1283"/>
      <c r="AI318" s="1283"/>
      <c r="AJ318" s="1283"/>
      <c r="AK318" s="1283"/>
      <c r="AL318" s="1283"/>
      <c r="AM318" s="1283"/>
      <c r="AN318" s="1283"/>
      <c r="AO318" s="1257"/>
    </row>
    <row r="319" spans="1:41" ht="15" customHeight="1">
      <c r="C319" s="1257"/>
      <c r="D319" s="1257"/>
      <c r="E319" s="1257"/>
      <c r="F319" s="1257"/>
      <c r="G319" s="1257"/>
      <c r="H319" s="1257"/>
      <c r="I319" s="1257"/>
      <c r="J319" s="1257"/>
      <c r="K319" s="1257"/>
      <c r="L319" s="1257"/>
      <c r="M319" s="1257"/>
      <c r="N319" s="1257"/>
      <c r="O319" s="1257"/>
      <c r="P319" s="1257"/>
      <c r="Q319" s="1257"/>
      <c r="R319" s="1257"/>
      <c r="S319" s="1257"/>
      <c r="T319" s="1257"/>
      <c r="U319" s="1257"/>
      <c r="V319" s="1257"/>
      <c r="W319" s="1257"/>
      <c r="X319" s="1257"/>
      <c r="Y319" s="1257"/>
      <c r="Z319" s="1257"/>
      <c r="AA319" s="1257"/>
      <c r="AB319" s="1257"/>
      <c r="AC319" s="1257"/>
      <c r="AD319" s="1257"/>
      <c r="AE319" s="1257"/>
      <c r="AF319" s="1257"/>
      <c r="AG319" s="1257"/>
      <c r="AH319" s="1283"/>
      <c r="AI319" s="1283"/>
      <c r="AJ319" s="1283"/>
      <c r="AK319" s="1283"/>
      <c r="AL319" s="1283"/>
      <c r="AM319" s="1283"/>
      <c r="AN319" s="1283"/>
      <c r="AO319" s="1257"/>
    </row>
    <row r="320" spans="1:41" ht="15" customHeight="1">
      <c r="C320" s="1257"/>
      <c r="D320" s="1257"/>
      <c r="E320" s="1257"/>
      <c r="F320" s="1257"/>
      <c r="G320" s="1257"/>
      <c r="H320" s="1257"/>
      <c r="I320" s="1257"/>
      <c r="J320" s="1257"/>
      <c r="K320" s="1257"/>
      <c r="L320" s="1257"/>
      <c r="M320" s="1257"/>
      <c r="N320" s="1257"/>
      <c r="O320" s="1257"/>
      <c r="P320" s="1257"/>
      <c r="Q320" s="1257"/>
      <c r="R320" s="1257"/>
      <c r="S320" s="1257"/>
      <c r="T320" s="1257"/>
      <c r="U320" s="1257"/>
      <c r="V320" s="1257"/>
      <c r="W320" s="1257"/>
      <c r="X320" s="1257"/>
      <c r="Y320" s="1257"/>
      <c r="Z320" s="1257"/>
      <c r="AA320" s="1257"/>
      <c r="AB320" s="1257"/>
      <c r="AC320" s="1257"/>
      <c r="AD320" s="1257"/>
      <c r="AE320" s="1257"/>
      <c r="AF320" s="1257"/>
      <c r="AG320" s="1257"/>
      <c r="AH320" s="1283"/>
      <c r="AI320" s="1283"/>
      <c r="AJ320" s="1283"/>
      <c r="AK320" s="1283"/>
      <c r="AL320" s="1283"/>
      <c r="AM320" s="1283"/>
      <c r="AN320" s="1283"/>
      <c r="AO320" s="1257"/>
    </row>
    <row r="321" spans="3:41" s="977" customFormat="1" ht="15" customHeight="1">
      <c r="C321" s="1257"/>
      <c r="D321" s="1257"/>
      <c r="E321" s="1257"/>
      <c r="F321" s="1257"/>
      <c r="G321" s="1257"/>
      <c r="H321" s="1257"/>
      <c r="I321" s="1257"/>
      <c r="J321" s="1257"/>
      <c r="K321" s="1257"/>
      <c r="L321" s="1257"/>
      <c r="M321" s="1257"/>
      <c r="N321" s="1257"/>
      <c r="O321" s="1257"/>
      <c r="P321" s="1257"/>
      <c r="Q321" s="1257"/>
      <c r="R321" s="1257"/>
      <c r="S321" s="1257"/>
      <c r="T321" s="1257"/>
      <c r="U321" s="1257"/>
      <c r="V321" s="1257"/>
      <c r="W321" s="1257"/>
      <c r="X321" s="1257"/>
      <c r="Y321" s="1257"/>
      <c r="Z321" s="1257"/>
      <c r="AA321" s="1257"/>
      <c r="AB321" s="1257"/>
      <c r="AC321" s="1257"/>
      <c r="AD321" s="1257"/>
      <c r="AE321" s="1257"/>
      <c r="AF321" s="1257"/>
      <c r="AG321" s="1257"/>
      <c r="AH321" s="1283"/>
      <c r="AI321" s="1283"/>
      <c r="AJ321" s="1283"/>
      <c r="AK321" s="1283"/>
      <c r="AL321" s="1283"/>
      <c r="AM321" s="1283"/>
      <c r="AN321" s="1283"/>
      <c r="AO321" s="1257"/>
    </row>
    <row r="322" spans="3:41" s="977" customFormat="1" ht="15" customHeight="1">
      <c r="C322" s="1257"/>
      <c r="D322" s="1257"/>
      <c r="E322" s="1257"/>
      <c r="F322" s="1257"/>
      <c r="G322" s="1257"/>
      <c r="H322" s="1257"/>
      <c r="I322" s="1257"/>
      <c r="J322" s="1257"/>
      <c r="K322" s="1257"/>
      <c r="L322" s="1257"/>
      <c r="M322" s="1257"/>
      <c r="N322" s="1257"/>
      <c r="O322" s="1257"/>
      <c r="P322" s="1257"/>
      <c r="Q322" s="1257"/>
      <c r="R322" s="1257"/>
      <c r="S322" s="1257"/>
      <c r="T322" s="1257"/>
      <c r="U322" s="1257"/>
      <c r="V322" s="1257"/>
      <c r="W322" s="1257"/>
      <c r="X322" s="1257"/>
      <c r="Y322" s="1257"/>
      <c r="Z322" s="1257"/>
      <c r="AA322" s="1257"/>
      <c r="AB322" s="1257"/>
      <c r="AC322" s="1257"/>
      <c r="AD322" s="1257"/>
      <c r="AE322" s="1257"/>
      <c r="AF322" s="1257"/>
      <c r="AG322" s="1257"/>
      <c r="AH322" s="1283"/>
      <c r="AI322" s="1283"/>
      <c r="AJ322" s="1283"/>
      <c r="AK322" s="1283"/>
      <c r="AL322" s="1283"/>
      <c r="AM322" s="1283"/>
      <c r="AN322" s="1283"/>
      <c r="AO322" s="1257"/>
    </row>
    <row r="323" spans="3:41" s="977" customFormat="1" ht="15" customHeight="1">
      <c r="C323" s="1257"/>
      <c r="D323" s="1257"/>
      <c r="E323" s="1257"/>
      <c r="F323" s="1257"/>
      <c r="G323" s="1257"/>
      <c r="H323" s="1257"/>
      <c r="I323" s="1257"/>
      <c r="J323" s="1257"/>
      <c r="K323" s="1257"/>
      <c r="L323" s="1257"/>
      <c r="M323" s="1257"/>
      <c r="N323" s="1257"/>
      <c r="O323" s="1257"/>
      <c r="P323" s="1257"/>
      <c r="Q323" s="1257"/>
      <c r="R323" s="1257"/>
      <c r="S323" s="1257"/>
      <c r="T323" s="1257"/>
      <c r="U323" s="1257"/>
      <c r="V323" s="1257"/>
      <c r="W323" s="1257"/>
      <c r="X323" s="1257"/>
      <c r="Y323" s="1257"/>
      <c r="Z323" s="1257"/>
      <c r="AA323" s="1257"/>
      <c r="AB323" s="1257"/>
      <c r="AC323" s="1257"/>
      <c r="AD323" s="1257"/>
      <c r="AE323" s="1257"/>
      <c r="AF323" s="1257"/>
      <c r="AG323" s="1257"/>
      <c r="AH323" s="1283"/>
      <c r="AI323" s="1283"/>
      <c r="AJ323" s="1283"/>
      <c r="AK323" s="1283"/>
      <c r="AL323" s="1283"/>
      <c r="AM323" s="1283"/>
      <c r="AN323" s="1283"/>
      <c r="AO323" s="1257"/>
    </row>
    <row r="324" spans="3:41" s="977" customFormat="1" ht="15" customHeight="1">
      <c r="C324" s="1257"/>
      <c r="D324" s="1257"/>
      <c r="E324" s="1257"/>
      <c r="F324" s="1257"/>
      <c r="G324" s="1257"/>
      <c r="H324" s="1257"/>
      <c r="I324" s="1257"/>
      <c r="J324" s="1257"/>
      <c r="K324" s="1257"/>
      <c r="L324" s="1257"/>
      <c r="M324" s="1257"/>
      <c r="N324" s="1257"/>
      <c r="O324" s="1257"/>
      <c r="P324" s="1257"/>
      <c r="Q324" s="1257"/>
      <c r="R324" s="1257"/>
      <c r="S324" s="1257"/>
      <c r="T324" s="1257"/>
      <c r="U324" s="1257"/>
      <c r="V324" s="1257"/>
      <c r="W324" s="1257"/>
      <c r="X324" s="1257"/>
      <c r="Y324" s="1257"/>
      <c r="Z324" s="1257"/>
      <c r="AA324" s="1257"/>
      <c r="AB324" s="1257"/>
      <c r="AC324" s="1257"/>
      <c r="AD324" s="1257"/>
      <c r="AE324" s="1257"/>
      <c r="AF324" s="1257"/>
      <c r="AG324" s="1257"/>
      <c r="AH324" s="1283"/>
      <c r="AI324" s="1283"/>
      <c r="AJ324" s="1283"/>
      <c r="AK324" s="1283"/>
      <c r="AL324" s="1283"/>
      <c r="AM324" s="1283"/>
      <c r="AN324" s="1283"/>
      <c r="AO324" s="1257"/>
    </row>
    <row r="325" spans="3:41" s="977" customFormat="1" ht="15" customHeight="1">
      <c r="C325" s="1257"/>
      <c r="D325" s="1257"/>
      <c r="E325" s="1257"/>
      <c r="F325" s="1257"/>
      <c r="G325" s="1257"/>
      <c r="H325" s="1257"/>
      <c r="I325" s="1257"/>
      <c r="J325" s="1257"/>
      <c r="K325" s="1257"/>
      <c r="L325" s="1257"/>
      <c r="M325" s="1257"/>
      <c r="N325" s="1257"/>
      <c r="O325" s="1257"/>
      <c r="P325" s="1257"/>
      <c r="Q325" s="1257"/>
      <c r="R325" s="1257"/>
      <c r="S325" s="1257"/>
      <c r="T325" s="1257"/>
      <c r="U325" s="1257"/>
      <c r="V325" s="1257"/>
      <c r="W325" s="1257"/>
      <c r="X325" s="1257"/>
      <c r="Y325" s="1257"/>
      <c r="Z325" s="1257"/>
      <c r="AA325" s="1257"/>
      <c r="AB325" s="1257"/>
      <c r="AC325" s="1257"/>
      <c r="AD325" s="1257"/>
      <c r="AE325" s="1257"/>
      <c r="AF325" s="1257"/>
      <c r="AG325" s="1257"/>
      <c r="AH325" s="1283"/>
      <c r="AI325" s="1283"/>
      <c r="AJ325" s="1283"/>
      <c r="AK325" s="1283"/>
      <c r="AL325" s="1283"/>
      <c r="AM325" s="1283"/>
      <c r="AN325" s="1283"/>
      <c r="AO325" s="1257"/>
    </row>
    <row r="326" spans="3:41" s="977" customFormat="1" ht="15" customHeight="1">
      <c r="C326" s="1257"/>
      <c r="D326" s="1257"/>
      <c r="E326" s="1257"/>
      <c r="F326" s="1257"/>
      <c r="G326" s="1257"/>
      <c r="H326" s="1257"/>
      <c r="I326" s="1257"/>
      <c r="J326" s="1257"/>
      <c r="K326" s="1257"/>
      <c r="L326" s="1257"/>
      <c r="M326" s="1257"/>
      <c r="N326" s="1257"/>
      <c r="O326" s="1257"/>
      <c r="P326" s="1257"/>
      <c r="Q326" s="1257"/>
      <c r="R326" s="1257"/>
      <c r="S326" s="1257"/>
      <c r="T326" s="1257"/>
      <c r="U326" s="1257"/>
      <c r="V326" s="1257"/>
      <c r="W326" s="1257"/>
      <c r="X326" s="1257"/>
      <c r="Y326" s="1257"/>
      <c r="Z326" s="1257"/>
      <c r="AA326" s="1257"/>
      <c r="AB326" s="1257"/>
      <c r="AC326" s="1257"/>
      <c r="AD326" s="1257"/>
      <c r="AE326" s="1257"/>
      <c r="AF326" s="1257"/>
      <c r="AG326" s="1257"/>
      <c r="AH326" s="1283"/>
      <c r="AI326" s="1283"/>
      <c r="AJ326" s="1283"/>
      <c r="AK326" s="1283"/>
      <c r="AL326" s="1283"/>
      <c r="AM326" s="1283"/>
      <c r="AN326" s="1283"/>
      <c r="AO326" s="1257"/>
    </row>
    <row r="327" spans="3:41" s="977" customFormat="1" ht="15" customHeight="1">
      <c r="C327" s="1257"/>
      <c r="D327" s="1257"/>
      <c r="E327" s="1257"/>
      <c r="F327" s="1257"/>
      <c r="G327" s="1257"/>
      <c r="H327" s="1257"/>
      <c r="I327" s="1257"/>
      <c r="J327" s="1257"/>
      <c r="K327" s="1257"/>
      <c r="L327" s="1257"/>
      <c r="M327" s="1257"/>
      <c r="N327" s="1257"/>
      <c r="O327" s="1257"/>
      <c r="P327" s="1257"/>
      <c r="Q327" s="1257"/>
      <c r="R327" s="1257"/>
      <c r="S327" s="1257"/>
      <c r="T327" s="1257"/>
      <c r="U327" s="1257"/>
      <c r="V327" s="1257"/>
      <c r="W327" s="1257"/>
      <c r="X327" s="1257"/>
      <c r="Y327" s="1257"/>
      <c r="Z327" s="1257"/>
      <c r="AA327" s="1257"/>
      <c r="AB327" s="1257"/>
      <c r="AC327" s="1257"/>
      <c r="AD327" s="1257"/>
      <c r="AE327" s="1257"/>
      <c r="AF327" s="1257"/>
      <c r="AG327" s="1257"/>
      <c r="AH327" s="1283"/>
      <c r="AI327" s="1283"/>
      <c r="AJ327" s="1283"/>
      <c r="AK327" s="1283"/>
      <c r="AL327" s="1283"/>
      <c r="AM327" s="1283"/>
      <c r="AN327" s="1283"/>
      <c r="AO327" s="1257"/>
    </row>
    <row r="328" spans="3:41" s="977" customFormat="1" ht="15" customHeight="1">
      <c r="C328" s="1257"/>
      <c r="D328" s="1257"/>
      <c r="E328" s="1257"/>
      <c r="F328" s="1257"/>
      <c r="G328" s="1257"/>
      <c r="H328" s="1257"/>
      <c r="I328" s="1257"/>
      <c r="J328" s="1257"/>
      <c r="K328" s="1257"/>
      <c r="L328" s="1257"/>
      <c r="M328" s="1257"/>
      <c r="N328" s="1257"/>
      <c r="O328" s="1257"/>
      <c r="P328" s="1257"/>
      <c r="Q328" s="1257"/>
      <c r="R328" s="1257"/>
      <c r="S328" s="1257"/>
      <c r="T328" s="1257"/>
      <c r="U328" s="1257"/>
      <c r="V328" s="1257"/>
      <c r="W328" s="1257"/>
      <c r="X328" s="1257"/>
      <c r="Y328" s="1257"/>
      <c r="Z328" s="1257"/>
      <c r="AA328" s="1257"/>
      <c r="AB328" s="1257"/>
      <c r="AC328" s="1257"/>
      <c r="AD328" s="1257"/>
      <c r="AE328" s="1257"/>
      <c r="AF328" s="1257"/>
      <c r="AG328" s="1257"/>
      <c r="AH328" s="1283"/>
      <c r="AI328" s="1283"/>
      <c r="AJ328" s="1283"/>
      <c r="AK328" s="1283"/>
      <c r="AL328" s="1283"/>
      <c r="AM328" s="1283"/>
      <c r="AN328" s="1283"/>
      <c r="AO328" s="1257"/>
    </row>
    <row r="329" spans="3:41" s="977" customFormat="1" ht="15" customHeight="1">
      <c r="C329" s="1257"/>
      <c r="D329" s="1257"/>
      <c r="E329" s="1257"/>
      <c r="F329" s="1257"/>
      <c r="G329" s="1257"/>
      <c r="H329" s="1257"/>
      <c r="I329" s="1257"/>
      <c r="J329" s="1257"/>
      <c r="K329" s="1257"/>
      <c r="L329" s="1257"/>
      <c r="M329" s="1257"/>
      <c r="N329" s="1257"/>
      <c r="O329" s="1257"/>
      <c r="P329" s="1257"/>
      <c r="Q329" s="1257"/>
      <c r="R329" s="1257"/>
      <c r="S329" s="1257"/>
      <c r="T329" s="1257"/>
      <c r="U329" s="1257"/>
      <c r="V329" s="1257"/>
      <c r="W329" s="1257"/>
      <c r="X329" s="1257"/>
      <c r="Y329" s="1257"/>
      <c r="Z329" s="1257"/>
      <c r="AA329" s="1257"/>
      <c r="AB329" s="1257"/>
      <c r="AC329" s="1257"/>
      <c r="AD329" s="1257"/>
      <c r="AE329" s="1257"/>
      <c r="AF329" s="1257"/>
      <c r="AG329" s="1257"/>
      <c r="AH329" s="1283"/>
      <c r="AI329" s="1283"/>
      <c r="AJ329" s="1283"/>
      <c r="AK329" s="1283"/>
      <c r="AL329" s="1283"/>
      <c r="AM329" s="1283"/>
      <c r="AN329" s="1283"/>
      <c r="AO329" s="1257"/>
    </row>
    <row r="330" spans="3:41" s="977" customFormat="1" ht="15" customHeight="1">
      <c r="C330" s="1257"/>
      <c r="D330" s="1257"/>
      <c r="E330" s="1257"/>
      <c r="F330" s="1257"/>
      <c r="G330" s="1257"/>
      <c r="H330" s="1257"/>
      <c r="I330" s="1257"/>
      <c r="J330" s="1257"/>
      <c r="K330" s="1257"/>
      <c r="L330" s="1257"/>
      <c r="M330" s="1257"/>
      <c r="N330" s="1257"/>
      <c r="O330" s="1257"/>
      <c r="P330" s="1257"/>
      <c r="Q330" s="1257"/>
      <c r="R330" s="1257"/>
      <c r="S330" s="1257"/>
      <c r="T330" s="1257"/>
      <c r="U330" s="1257"/>
      <c r="V330" s="1257"/>
      <c r="W330" s="1257"/>
      <c r="X330" s="1257"/>
      <c r="Y330" s="1257"/>
      <c r="Z330" s="1257"/>
      <c r="AA330" s="1257"/>
      <c r="AB330" s="1257"/>
      <c r="AC330" s="1257"/>
      <c r="AD330" s="1257"/>
      <c r="AE330" s="1257"/>
      <c r="AF330" s="1257"/>
      <c r="AG330" s="1257"/>
      <c r="AH330" s="1283"/>
      <c r="AI330" s="1283"/>
      <c r="AJ330" s="1283"/>
      <c r="AK330" s="1283"/>
      <c r="AL330" s="1283"/>
      <c r="AM330" s="1283"/>
      <c r="AN330" s="1283"/>
      <c r="AO330" s="1257"/>
    </row>
    <row r="331" spans="3:41" s="977" customFormat="1" ht="15" customHeight="1">
      <c r="C331" s="1257"/>
      <c r="D331" s="1257"/>
      <c r="E331" s="1257"/>
      <c r="F331" s="1257"/>
      <c r="G331" s="1257"/>
      <c r="H331" s="1257"/>
      <c r="I331" s="1257"/>
      <c r="J331" s="1257"/>
      <c r="K331" s="1257"/>
      <c r="L331" s="1257"/>
      <c r="M331" s="1257"/>
      <c r="N331" s="1257"/>
      <c r="O331" s="1257"/>
      <c r="P331" s="1257"/>
      <c r="Q331" s="1257"/>
      <c r="R331" s="1257"/>
      <c r="S331" s="1257"/>
      <c r="T331" s="1257"/>
      <c r="U331" s="1257"/>
      <c r="V331" s="1257"/>
      <c r="W331" s="1257"/>
      <c r="X331" s="1257"/>
      <c r="Y331" s="1257"/>
      <c r="Z331" s="1257"/>
      <c r="AA331" s="1257"/>
      <c r="AB331" s="1257"/>
      <c r="AC331" s="1257"/>
      <c r="AD331" s="1257"/>
      <c r="AE331" s="1257"/>
      <c r="AF331" s="1257"/>
      <c r="AG331" s="1257"/>
      <c r="AH331" s="1283"/>
      <c r="AI331" s="1283"/>
      <c r="AJ331" s="1283"/>
      <c r="AK331" s="1283"/>
      <c r="AL331" s="1283"/>
      <c r="AM331" s="1283"/>
      <c r="AN331" s="1283"/>
      <c r="AO331" s="1257"/>
    </row>
    <row r="332" spans="3:41" s="977" customFormat="1" ht="15" customHeight="1">
      <c r="C332" s="1257"/>
      <c r="D332" s="1257"/>
      <c r="E332" s="1257"/>
      <c r="F332" s="1257"/>
      <c r="G332" s="1257"/>
      <c r="H332" s="1257"/>
      <c r="I332" s="1257"/>
      <c r="J332" s="1257"/>
      <c r="K332" s="1257"/>
      <c r="L332" s="1257"/>
      <c r="M332" s="1257"/>
      <c r="N332" s="1257"/>
      <c r="O332" s="1257"/>
      <c r="P332" s="1257"/>
      <c r="Q332" s="1257"/>
      <c r="R332" s="1257"/>
      <c r="S332" s="1257"/>
      <c r="T332" s="1257"/>
      <c r="U332" s="1257"/>
      <c r="V332" s="1257"/>
      <c r="W332" s="1257"/>
      <c r="X332" s="1257"/>
      <c r="Y332" s="1257"/>
      <c r="Z332" s="1257"/>
      <c r="AA332" s="1257"/>
      <c r="AB332" s="1257"/>
      <c r="AC332" s="1257"/>
      <c r="AD332" s="1257"/>
      <c r="AE332" s="1257"/>
      <c r="AF332" s="1257"/>
      <c r="AG332" s="1257"/>
      <c r="AH332" s="1283"/>
      <c r="AI332" s="1283"/>
      <c r="AJ332" s="1283"/>
      <c r="AK332" s="1283"/>
      <c r="AL332" s="1283"/>
      <c r="AM332" s="1283"/>
      <c r="AN332" s="1283"/>
      <c r="AO332" s="1257"/>
    </row>
    <row r="333" spans="3:41" s="977" customFormat="1" ht="15" customHeight="1">
      <c r="C333" s="1257"/>
      <c r="D333" s="1257"/>
      <c r="E333" s="1257"/>
      <c r="F333" s="1257"/>
      <c r="G333" s="1257"/>
      <c r="H333" s="1257"/>
      <c r="I333" s="1257"/>
      <c r="J333" s="1257"/>
      <c r="K333" s="1257"/>
      <c r="L333" s="1257"/>
      <c r="M333" s="1257"/>
      <c r="N333" s="1257"/>
      <c r="O333" s="1257"/>
      <c r="P333" s="1257"/>
      <c r="Q333" s="1257"/>
      <c r="R333" s="1257"/>
      <c r="S333" s="1257"/>
      <c r="T333" s="1257"/>
      <c r="U333" s="1257"/>
      <c r="V333" s="1257"/>
      <c r="W333" s="1257"/>
      <c r="X333" s="1257"/>
      <c r="Y333" s="1257"/>
      <c r="Z333" s="1257"/>
      <c r="AA333" s="1257"/>
      <c r="AB333" s="1257"/>
      <c r="AC333" s="1257"/>
      <c r="AD333" s="1257"/>
      <c r="AE333" s="1257"/>
      <c r="AF333" s="1257"/>
      <c r="AG333" s="1257"/>
      <c r="AH333" s="1283"/>
      <c r="AI333" s="1283"/>
      <c r="AJ333" s="1283"/>
      <c r="AK333" s="1283"/>
      <c r="AL333" s="1283"/>
      <c r="AM333" s="1283"/>
      <c r="AN333" s="1283"/>
      <c r="AO333" s="1257"/>
    </row>
    <row r="334" spans="3:41" s="977" customFormat="1" ht="11.45" customHeight="1">
      <c r="C334" s="1257"/>
      <c r="D334" s="1257"/>
      <c r="E334" s="1257"/>
      <c r="F334" s="1257"/>
      <c r="G334" s="1257"/>
      <c r="H334" s="1257"/>
      <c r="I334" s="1257"/>
      <c r="J334" s="1257"/>
      <c r="K334" s="1257"/>
      <c r="L334" s="1257"/>
      <c r="M334" s="1257"/>
      <c r="N334" s="1257"/>
      <c r="O334" s="1257"/>
      <c r="P334" s="1257"/>
      <c r="Q334" s="1257"/>
      <c r="R334" s="1257"/>
      <c r="S334" s="1257"/>
      <c r="T334" s="1257"/>
      <c r="U334" s="1257"/>
      <c r="V334" s="1257"/>
      <c r="W334" s="1257"/>
      <c r="X334" s="1257"/>
      <c r="Y334" s="1257"/>
      <c r="Z334" s="1257"/>
      <c r="AA334" s="1257"/>
      <c r="AB334" s="1257"/>
      <c r="AC334" s="1257"/>
      <c r="AD334" s="1257"/>
      <c r="AE334" s="1257"/>
      <c r="AF334" s="1257"/>
      <c r="AG334" s="1257"/>
      <c r="AH334" s="1283"/>
      <c r="AI334" s="1283"/>
      <c r="AJ334" s="1283"/>
      <c r="AK334" s="1283"/>
      <c r="AL334" s="1283"/>
      <c r="AM334" s="1283"/>
      <c r="AN334" s="1283"/>
      <c r="AO334" s="1257"/>
    </row>
    <row r="335" spans="3:41" s="977" customFormat="1" ht="11.45" customHeight="1">
      <c r="C335" s="1257"/>
      <c r="D335" s="1257"/>
      <c r="E335" s="1257"/>
      <c r="F335" s="1257"/>
      <c r="G335" s="1257"/>
      <c r="H335" s="1257"/>
      <c r="I335" s="1257"/>
      <c r="J335" s="1257"/>
      <c r="K335" s="1257"/>
      <c r="L335" s="1257"/>
      <c r="M335" s="1257"/>
      <c r="N335" s="1257"/>
      <c r="O335" s="1257"/>
      <c r="P335" s="1257"/>
      <c r="Q335" s="1257"/>
      <c r="R335" s="1257"/>
      <c r="S335" s="1257"/>
      <c r="T335" s="1257"/>
      <c r="U335" s="1257"/>
      <c r="V335" s="1257"/>
      <c r="W335" s="1257"/>
      <c r="X335" s="1257"/>
      <c r="Y335" s="1257"/>
      <c r="Z335" s="1257"/>
      <c r="AA335" s="1257"/>
      <c r="AB335" s="1257"/>
      <c r="AC335" s="1257"/>
      <c r="AD335" s="1257"/>
      <c r="AE335" s="1257"/>
      <c r="AF335" s="1257"/>
      <c r="AG335" s="1257"/>
      <c r="AH335" s="1283"/>
      <c r="AI335" s="1283"/>
      <c r="AJ335" s="1283"/>
      <c r="AK335" s="1283"/>
      <c r="AL335" s="1283"/>
      <c r="AM335" s="1283"/>
      <c r="AN335" s="1283"/>
      <c r="AO335" s="1257"/>
    </row>
    <row r="336" spans="3:41" s="977" customFormat="1" ht="11.45" customHeight="1">
      <c r="C336" s="1257"/>
      <c r="D336" s="1257"/>
      <c r="E336" s="1257"/>
      <c r="F336" s="1257"/>
      <c r="G336" s="1257"/>
      <c r="H336" s="1257"/>
      <c r="I336" s="1257"/>
      <c r="J336" s="1257"/>
      <c r="K336" s="1257"/>
      <c r="L336" s="1257"/>
      <c r="M336" s="1257"/>
      <c r="N336" s="1257"/>
      <c r="O336" s="1257"/>
      <c r="P336" s="1257"/>
      <c r="Q336" s="1257"/>
      <c r="R336" s="1257"/>
      <c r="S336" s="1257"/>
      <c r="T336" s="1257"/>
      <c r="U336" s="1257"/>
      <c r="V336" s="1257"/>
      <c r="W336" s="1257"/>
      <c r="X336" s="1257"/>
      <c r="Y336" s="1257"/>
      <c r="Z336" s="1257"/>
      <c r="AA336" s="1257"/>
      <c r="AB336" s="1257"/>
      <c r="AC336" s="1257"/>
      <c r="AD336" s="1257"/>
      <c r="AE336" s="1257"/>
      <c r="AF336" s="1257"/>
      <c r="AG336" s="1257"/>
      <c r="AH336" s="1283"/>
      <c r="AI336" s="1283"/>
      <c r="AJ336" s="1283"/>
      <c r="AK336" s="1283"/>
      <c r="AL336" s="1283"/>
      <c r="AM336" s="1283"/>
      <c r="AN336" s="1283"/>
      <c r="AO336" s="1257"/>
    </row>
    <row r="337" spans="3:41" s="977" customFormat="1" ht="11.45" customHeight="1">
      <c r="C337" s="1257"/>
      <c r="D337" s="1257"/>
      <c r="E337" s="1257"/>
      <c r="F337" s="1257"/>
      <c r="G337" s="1257"/>
      <c r="H337" s="1257"/>
      <c r="I337" s="1257"/>
      <c r="J337" s="1257"/>
      <c r="K337" s="1257"/>
      <c r="L337" s="1257"/>
      <c r="M337" s="1257"/>
      <c r="N337" s="1257"/>
      <c r="O337" s="1257"/>
      <c r="P337" s="1257"/>
      <c r="Q337" s="1257"/>
      <c r="R337" s="1257"/>
      <c r="S337" s="1257"/>
      <c r="T337" s="1257"/>
      <c r="U337" s="1257"/>
      <c r="V337" s="1257"/>
      <c r="W337" s="1257"/>
      <c r="X337" s="1257"/>
      <c r="Y337" s="1257"/>
      <c r="Z337" s="1257"/>
      <c r="AA337" s="1257"/>
      <c r="AB337" s="1257"/>
      <c r="AC337" s="1257"/>
      <c r="AD337" s="1257"/>
      <c r="AE337" s="1257"/>
      <c r="AF337" s="1257"/>
      <c r="AG337" s="1257"/>
      <c r="AH337" s="1283"/>
      <c r="AI337" s="1283"/>
      <c r="AJ337" s="1283"/>
      <c r="AK337" s="1283"/>
      <c r="AL337" s="1283"/>
      <c r="AM337" s="1283"/>
      <c r="AN337" s="1283"/>
      <c r="AO337" s="1257"/>
    </row>
    <row r="338" spans="3:41" s="977" customFormat="1" ht="11.45" customHeight="1">
      <c r="C338" s="1257"/>
      <c r="D338" s="1257"/>
      <c r="E338" s="1257"/>
      <c r="F338" s="1257"/>
      <c r="G338" s="1257"/>
      <c r="H338" s="1257"/>
      <c r="I338" s="1257"/>
      <c r="J338" s="1257"/>
      <c r="K338" s="1257"/>
      <c r="L338" s="1257"/>
      <c r="M338" s="1257"/>
      <c r="N338" s="1257"/>
      <c r="O338" s="1257"/>
      <c r="P338" s="1257"/>
      <c r="Q338" s="1257"/>
      <c r="R338" s="1257"/>
      <c r="S338" s="1257"/>
      <c r="T338" s="1257"/>
      <c r="U338" s="1257"/>
      <c r="V338" s="1257"/>
      <c r="W338" s="1257"/>
      <c r="X338" s="1257"/>
      <c r="Y338" s="1257"/>
      <c r="Z338" s="1257"/>
      <c r="AA338" s="1257"/>
      <c r="AB338" s="1257"/>
      <c r="AC338" s="1257"/>
      <c r="AD338" s="1257"/>
      <c r="AE338" s="1257"/>
      <c r="AF338" s="1257"/>
      <c r="AG338" s="1257"/>
      <c r="AH338" s="1283"/>
      <c r="AI338" s="1283"/>
      <c r="AJ338" s="1283"/>
      <c r="AK338" s="1283"/>
      <c r="AL338" s="1283"/>
      <c r="AM338" s="1283"/>
      <c r="AN338" s="1283"/>
      <c r="AO338" s="1257"/>
    </row>
    <row r="339" spans="3:41" s="977" customFormat="1" ht="11.45" customHeight="1">
      <c r="C339" s="1257"/>
      <c r="D339" s="1257"/>
      <c r="E339" s="1257"/>
      <c r="F339" s="1257"/>
      <c r="G339" s="1257"/>
      <c r="H339" s="1257"/>
      <c r="I339" s="1257"/>
      <c r="J339" s="1257"/>
      <c r="K339" s="1257"/>
      <c r="L339" s="1257"/>
      <c r="M339" s="1257"/>
      <c r="N339" s="1257"/>
      <c r="O339" s="1257"/>
      <c r="P339" s="1257"/>
      <c r="Q339" s="1257"/>
      <c r="R339" s="1257"/>
      <c r="S339" s="1257"/>
      <c r="T339" s="1257"/>
      <c r="U339" s="1257"/>
      <c r="V339" s="1257"/>
      <c r="W339" s="1257"/>
      <c r="X339" s="1257"/>
      <c r="Y339" s="1257"/>
      <c r="Z339" s="1257"/>
      <c r="AA339" s="1257"/>
      <c r="AB339" s="1257"/>
      <c r="AC339" s="1257"/>
      <c r="AD339" s="1257"/>
      <c r="AE339" s="1257"/>
      <c r="AF339" s="1257"/>
      <c r="AG339" s="1257"/>
      <c r="AH339" s="1283"/>
      <c r="AI339" s="1283"/>
      <c r="AJ339" s="1283"/>
      <c r="AK339" s="1283"/>
      <c r="AL339" s="1283"/>
      <c r="AM339" s="1283"/>
      <c r="AN339" s="1283"/>
      <c r="AO339" s="1257"/>
    </row>
    <row r="340" spans="3:41" s="977" customFormat="1" ht="11.45" customHeight="1">
      <c r="C340" s="1257"/>
      <c r="D340" s="1257"/>
      <c r="E340" s="1257"/>
      <c r="F340" s="1257"/>
      <c r="G340" s="1257"/>
      <c r="H340" s="1257"/>
      <c r="I340" s="1257"/>
      <c r="J340" s="1257"/>
      <c r="K340" s="1257"/>
      <c r="L340" s="1257"/>
      <c r="M340" s="1257"/>
      <c r="N340" s="1257"/>
      <c r="O340" s="1257"/>
      <c r="P340" s="1257"/>
      <c r="Q340" s="1257"/>
      <c r="R340" s="1257"/>
      <c r="S340" s="1257"/>
      <c r="T340" s="1257"/>
      <c r="U340" s="1257"/>
      <c r="V340" s="1257"/>
      <c r="W340" s="1257"/>
      <c r="X340" s="1257"/>
      <c r="Y340" s="1257"/>
      <c r="Z340" s="1257"/>
      <c r="AA340" s="1257"/>
      <c r="AB340" s="1257"/>
      <c r="AC340" s="1257"/>
      <c r="AD340" s="1257"/>
      <c r="AE340" s="1257"/>
      <c r="AF340" s="1257"/>
      <c r="AG340" s="1257"/>
      <c r="AH340" s="1283"/>
      <c r="AI340" s="1283"/>
      <c r="AJ340" s="1283"/>
      <c r="AK340" s="1283"/>
      <c r="AL340" s="1283"/>
      <c r="AM340" s="1283"/>
      <c r="AN340" s="1283"/>
      <c r="AO340" s="1257"/>
    </row>
    <row r="341" spans="3:41" s="977" customFormat="1" ht="11.45" customHeight="1">
      <c r="C341" s="1257"/>
      <c r="D341" s="1257"/>
      <c r="E341" s="1257"/>
      <c r="F341" s="1257"/>
      <c r="G341" s="1257"/>
      <c r="H341" s="1257"/>
      <c r="I341" s="1257"/>
      <c r="J341" s="1257"/>
      <c r="K341" s="1257"/>
      <c r="L341" s="1257"/>
      <c r="M341" s="1257"/>
      <c r="N341" s="1257"/>
      <c r="O341" s="1257"/>
      <c r="P341" s="1257"/>
      <c r="Q341" s="1257"/>
      <c r="R341" s="1257"/>
      <c r="S341" s="1257"/>
      <c r="T341" s="1257"/>
      <c r="U341" s="1257"/>
      <c r="V341" s="1257"/>
      <c r="W341" s="1257"/>
      <c r="X341" s="1257"/>
      <c r="Y341" s="1257"/>
      <c r="Z341" s="1257"/>
      <c r="AA341" s="1257"/>
      <c r="AB341" s="1257"/>
      <c r="AC341" s="1257"/>
      <c r="AD341" s="1257"/>
      <c r="AE341" s="1257"/>
      <c r="AF341" s="1257"/>
      <c r="AG341" s="1257"/>
      <c r="AH341" s="1283"/>
      <c r="AI341" s="1283"/>
      <c r="AJ341" s="1283"/>
      <c r="AK341" s="1283"/>
      <c r="AL341" s="1283"/>
      <c r="AM341" s="1283"/>
      <c r="AN341" s="1283"/>
      <c r="AO341" s="1257"/>
    </row>
    <row r="342" spans="3:41" s="977" customFormat="1" ht="11.45" customHeight="1">
      <c r="C342" s="1257"/>
      <c r="D342" s="1257"/>
      <c r="E342" s="1257"/>
      <c r="F342" s="1257"/>
      <c r="G342" s="1257"/>
      <c r="H342" s="1257"/>
      <c r="I342" s="1257"/>
      <c r="J342" s="1257"/>
      <c r="K342" s="1257"/>
      <c r="L342" s="1257"/>
      <c r="M342" s="1257"/>
      <c r="N342" s="1257"/>
      <c r="O342" s="1257"/>
      <c r="P342" s="1257"/>
      <c r="Q342" s="1257"/>
      <c r="R342" s="1257"/>
      <c r="S342" s="1257"/>
      <c r="T342" s="1257"/>
      <c r="U342" s="1257"/>
      <c r="V342" s="1257"/>
      <c r="W342" s="1257"/>
      <c r="X342" s="1257"/>
      <c r="Y342" s="1257"/>
      <c r="Z342" s="1257"/>
      <c r="AA342" s="1257"/>
      <c r="AB342" s="1257"/>
      <c r="AC342" s="1257"/>
      <c r="AD342" s="1257"/>
      <c r="AE342" s="1257"/>
      <c r="AF342" s="1257"/>
      <c r="AG342" s="1257"/>
      <c r="AH342" s="1283"/>
      <c r="AI342" s="1283"/>
      <c r="AJ342" s="1283"/>
      <c r="AK342" s="1283"/>
      <c r="AL342" s="1283"/>
      <c r="AM342" s="1283"/>
      <c r="AN342" s="1283"/>
      <c r="AO342" s="1257"/>
    </row>
    <row r="343" spans="3:41" s="977" customFormat="1" ht="11.45" customHeight="1">
      <c r="C343" s="1257"/>
      <c r="D343" s="1257"/>
      <c r="E343" s="1257"/>
      <c r="F343" s="1257"/>
      <c r="G343" s="1257"/>
      <c r="H343" s="1257"/>
      <c r="I343" s="1257"/>
      <c r="J343" s="1257"/>
      <c r="K343" s="1257"/>
      <c r="L343" s="1257"/>
      <c r="M343" s="1257"/>
      <c r="N343" s="1257"/>
      <c r="O343" s="1257"/>
      <c r="P343" s="1257"/>
      <c r="Q343" s="1257"/>
      <c r="R343" s="1257"/>
      <c r="S343" s="1257"/>
      <c r="T343" s="1257"/>
      <c r="U343" s="1257"/>
      <c r="V343" s="1257"/>
      <c r="W343" s="1257"/>
      <c r="X343" s="1257"/>
      <c r="Y343" s="1257"/>
      <c r="Z343" s="1257"/>
      <c r="AA343" s="1257"/>
      <c r="AB343" s="1257"/>
      <c r="AC343" s="1257"/>
      <c r="AD343" s="1257"/>
      <c r="AE343" s="1257"/>
      <c r="AF343" s="1257"/>
      <c r="AG343" s="1257"/>
      <c r="AH343" s="1283"/>
      <c r="AI343" s="1283"/>
      <c r="AJ343" s="1283"/>
      <c r="AK343" s="1283"/>
      <c r="AL343" s="1283"/>
      <c r="AM343" s="1283"/>
      <c r="AN343" s="1283"/>
      <c r="AO343" s="1257"/>
    </row>
    <row r="344" spans="3:41" s="977" customFormat="1" ht="11.45" customHeight="1">
      <c r="C344" s="1257"/>
      <c r="D344" s="1257"/>
      <c r="E344" s="1257"/>
      <c r="F344" s="1257"/>
      <c r="G344" s="1257"/>
      <c r="H344" s="1257"/>
      <c r="I344" s="1257"/>
      <c r="J344" s="1257"/>
      <c r="K344" s="1257"/>
      <c r="L344" s="1257"/>
      <c r="M344" s="1257"/>
      <c r="N344" s="1257"/>
      <c r="O344" s="1257"/>
      <c r="P344" s="1257"/>
      <c r="Q344" s="1257"/>
      <c r="R344" s="1257"/>
      <c r="S344" s="1257"/>
      <c r="T344" s="1257"/>
      <c r="U344" s="1257"/>
      <c r="V344" s="1257"/>
      <c r="W344" s="1257"/>
      <c r="X344" s="1257"/>
      <c r="Y344" s="1257"/>
      <c r="Z344" s="1257"/>
      <c r="AA344" s="1257"/>
      <c r="AB344" s="1257"/>
      <c r="AC344" s="1257"/>
      <c r="AD344" s="1257"/>
      <c r="AE344" s="1257"/>
      <c r="AF344" s="1257"/>
      <c r="AG344" s="1257"/>
      <c r="AH344" s="1283"/>
      <c r="AI344" s="1283"/>
      <c r="AJ344" s="1283"/>
      <c r="AK344" s="1283"/>
      <c r="AL344" s="1283"/>
      <c r="AM344" s="1283"/>
      <c r="AN344" s="1283"/>
      <c r="AO344" s="1257"/>
    </row>
    <row r="345" spans="3:41" s="977" customFormat="1" ht="11.45" customHeight="1">
      <c r="C345" s="1257"/>
      <c r="D345" s="1257"/>
      <c r="E345" s="1257"/>
      <c r="F345" s="1257"/>
      <c r="G345" s="1257"/>
      <c r="H345" s="1257"/>
      <c r="I345" s="1257"/>
      <c r="J345" s="1257"/>
      <c r="K345" s="1257"/>
      <c r="L345" s="1257"/>
      <c r="M345" s="1257"/>
      <c r="N345" s="1257"/>
      <c r="O345" s="1257"/>
      <c r="P345" s="1257"/>
      <c r="Q345" s="1257"/>
      <c r="R345" s="1257"/>
      <c r="S345" s="1257"/>
      <c r="T345" s="1257"/>
      <c r="U345" s="1257"/>
      <c r="V345" s="1257"/>
      <c r="W345" s="1257"/>
      <c r="X345" s="1257"/>
      <c r="Y345" s="1257"/>
      <c r="Z345" s="1257"/>
      <c r="AA345" s="1257"/>
      <c r="AB345" s="1257"/>
      <c r="AC345" s="1257"/>
      <c r="AD345" s="1257"/>
      <c r="AE345" s="1257"/>
      <c r="AF345" s="1257"/>
      <c r="AG345" s="1257"/>
      <c r="AH345" s="1283"/>
      <c r="AI345" s="1283"/>
      <c r="AJ345" s="1283"/>
      <c r="AK345" s="1283"/>
      <c r="AL345" s="1283"/>
      <c r="AM345" s="1283"/>
      <c r="AN345" s="1283"/>
      <c r="AO345" s="1257"/>
    </row>
    <row r="346" spans="3:41" s="977" customFormat="1" ht="11.45" customHeight="1">
      <c r="C346" s="1257"/>
      <c r="D346" s="1257"/>
      <c r="E346" s="1257"/>
      <c r="F346" s="1257"/>
      <c r="G346" s="1257"/>
      <c r="H346" s="1257"/>
      <c r="I346" s="1257"/>
      <c r="J346" s="1257"/>
      <c r="K346" s="1257"/>
      <c r="L346" s="1257"/>
      <c r="M346" s="1257"/>
      <c r="N346" s="1257"/>
      <c r="O346" s="1257"/>
      <c r="P346" s="1257"/>
      <c r="Q346" s="1257"/>
      <c r="R346" s="1257"/>
      <c r="S346" s="1257"/>
      <c r="T346" s="1257"/>
      <c r="U346" s="1257"/>
      <c r="V346" s="1257"/>
      <c r="W346" s="1257"/>
      <c r="X346" s="1257"/>
      <c r="Y346" s="1257"/>
      <c r="Z346" s="1257"/>
      <c r="AA346" s="1257"/>
      <c r="AB346" s="1257"/>
      <c r="AC346" s="1257"/>
      <c r="AD346" s="1257"/>
      <c r="AE346" s="1257"/>
      <c r="AF346" s="1257"/>
      <c r="AG346" s="1257"/>
      <c r="AH346" s="1283"/>
      <c r="AI346" s="1283"/>
      <c r="AJ346" s="1283"/>
      <c r="AK346" s="1283"/>
      <c r="AL346" s="1283"/>
      <c r="AM346" s="1283"/>
      <c r="AN346" s="1283"/>
      <c r="AO346" s="1257"/>
    </row>
    <row r="347" spans="3:41" s="977" customFormat="1" ht="11.45" customHeight="1">
      <c r="C347" s="1257"/>
      <c r="D347" s="1257"/>
      <c r="E347" s="1257"/>
      <c r="F347" s="1257"/>
      <c r="G347" s="1257"/>
      <c r="H347" s="1257"/>
      <c r="I347" s="1257"/>
      <c r="J347" s="1257"/>
      <c r="K347" s="1257"/>
      <c r="L347" s="1257"/>
      <c r="M347" s="1257"/>
      <c r="N347" s="1257"/>
      <c r="O347" s="1257"/>
      <c r="P347" s="1257"/>
      <c r="Q347" s="1257"/>
      <c r="R347" s="1257"/>
      <c r="S347" s="1257"/>
      <c r="T347" s="1257"/>
      <c r="U347" s="1257"/>
      <c r="V347" s="1257"/>
      <c r="W347" s="1257"/>
      <c r="X347" s="1257"/>
      <c r="Y347" s="1257"/>
      <c r="Z347" s="1257"/>
      <c r="AA347" s="1257"/>
      <c r="AB347" s="1257"/>
      <c r="AC347" s="1257"/>
      <c r="AD347" s="1257"/>
      <c r="AE347" s="1257"/>
      <c r="AF347" s="1257"/>
      <c r="AG347" s="1257"/>
      <c r="AH347" s="1283"/>
      <c r="AI347" s="1283"/>
      <c r="AJ347" s="1283"/>
      <c r="AK347" s="1283"/>
      <c r="AL347" s="1283"/>
      <c r="AM347" s="1283"/>
      <c r="AN347" s="1283"/>
      <c r="AO347" s="1257"/>
    </row>
    <row r="348" spans="3:41" s="977" customFormat="1" ht="11.45" customHeight="1">
      <c r="C348" s="1257"/>
      <c r="D348" s="1257"/>
      <c r="E348" s="1257"/>
      <c r="F348" s="1257"/>
      <c r="G348" s="1257"/>
      <c r="H348" s="1257"/>
      <c r="I348" s="1257"/>
      <c r="J348" s="1257"/>
      <c r="K348" s="1257"/>
      <c r="L348" s="1257"/>
      <c r="M348" s="1257"/>
      <c r="N348" s="1257"/>
      <c r="O348" s="1257"/>
      <c r="P348" s="1257"/>
      <c r="Q348" s="1257"/>
      <c r="R348" s="1257"/>
      <c r="S348" s="1257"/>
      <c r="T348" s="1257"/>
      <c r="U348" s="1257"/>
      <c r="V348" s="1257"/>
      <c r="W348" s="1257"/>
      <c r="X348" s="1257"/>
      <c r="Y348" s="1257"/>
      <c r="Z348" s="1257"/>
      <c r="AA348" s="1257"/>
      <c r="AB348" s="1257"/>
      <c r="AC348" s="1257"/>
      <c r="AD348" s="1257"/>
      <c r="AE348" s="1257"/>
      <c r="AF348" s="1257"/>
      <c r="AG348" s="1257"/>
      <c r="AH348" s="1283"/>
      <c r="AI348" s="1283"/>
      <c r="AJ348" s="1283"/>
      <c r="AK348" s="1283"/>
      <c r="AL348" s="1283"/>
      <c r="AM348" s="1283"/>
      <c r="AN348" s="1283"/>
      <c r="AO348" s="1257"/>
    </row>
    <row r="349" spans="3:41" s="977" customFormat="1" ht="11.45" customHeight="1">
      <c r="C349" s="1257"/>
      <c r="D349" s="1257"/>
      <c r="E349" s="1257"/>
      <c r="F349" s="1257"/>
      <c r="G349" s="1257"/>
      <c r="H349" s="1257"/>
      <c r="I349" s="1257"/>
      <c r="J349" s="1257"/>
      <c r="K349" s="1257"/>
      <c r="L349" s="1257"/>
      <c r="M349" s="1257"/>
      <c r="N349" s="1257"/>
      <c r="O349" s="1257"/>
      <c r="P349" s="1257"/>
      <c r="Q349" s="1257"/>
      <c r="R349" s="1257"/>
      <c r="S349" s="1257"/>
      <c r="T349" s="1257"/>
      <c r="U349" s="1257"/>
      <c r="V349" s="1257"/>
      <c r="W349" s="1257"/>
      <c r="X349" s="1257"/>
      <c r="Y349" s="1257"/>
      <c r="Z349" s="1257"/>
      <c r="AA349" s="1257"/>
      <c r="AB349" s="1257"/>
      <c r="AC349" s="1257"/>
      <c r="AD349" s="1257"/>
      <c r="AE349" s="1257"/>
      <c r="AF349" s="1257"/>
      <c r="AG349" s="1257"/>
      <c r="AH349" s="1283"/>
      <c r="AI349" s="1283"/>
      <c r="AJ349" s="1283"/>
      <c r="AK349" s="1283"/>
      <c r="AL349" s="1283"/>
      <c r="AM349" s="1283"/>
      <c r="AN349" s="1283"/>
      <c r="AO349" s="1257"/>
    </row>
    <row r="350" spans="3:41" s="977" customFormat="1" ht="11.45" customHeight="1">
      <c r="C350" s="1257"/>
      <c r="D350" s="1257"/>
      <c r="E350" s="1257"/>
      <c r="F350" s="1257"/>
      <c r="G350" s="1257"/>
      <c r="H350" s="1257"/>
      <c r="I350" s="1257"/>
      <c r="J350" s="1257"/>
      <c r="K350" s="1257"/>
      <c r="L350" s="1257"/>
      <c r="M350" s="1257"/>
      <c r="N350" s="1257"/>
      <c r="O350" s="1257"/>
      <c r="P350" s="1257"/>
      <c r="Q350" s="1257"/>
      <c r="R350" s="1257"/>
      <c r="S350" s="1257"/>
      <c r="T350" s="1257"/>
      <c r="U350" s="1257"/>
      <c r="V350" s="1257"/>
      <c r="W350" s="1257"/>
      <c r="X350" s="1257"/>
      <c r="Y350" s="1257"/>
      <c r="Z350" s="1257"/>
      <c r="AA350" s="1257"/>
      <c r="AB350" s="1257"/>
      <c r="AC350" s="1257"/>
      <c r="AD350" s="1257"/>
      <c r="AE350" s="1257"/>
      <c r="AF350" s="1257"/>
      <c r="AG350" s="1257"/>
      <c r="AH350" s="1283"/>
      <c r="AI350" s="1283"/>
      <c r="AJ350" s="1283"/>
      <c r="AK350" s="1283"/>
      <c r="AL350" s="1283"/>
      <c r="AM350" s="1283"/>
      <c r="AN350" s="1283"/>
      <c r="AO350" s="1257"/>
    </row>
    <row r="351" spans="3:41" s="977" customFormat="1" ht="11.45" customHeight="1">
      <c r="C351" s="1257"/>
      <c r="D351" s="1257"/>
      <c r="E351" s="1257"/>
      <c r="F351" s="1257"/>
      <c r="G351" s="1257"/>
      <c r="H351" s="1257"/>
      <c r="I351" s="1257"/>
      <c r="J351" s="1257"/>
      <c r="K351" s="1257"/>
      <c r="L351" s="1257"/>
      <c r="M351" s="1257"/>
      <c r="N351" s="1257"/>
      <c r="O351" s="1257"/>
      <c r="P351" s="1257"/>
      <c r="Q351" s="1257"/>
      <c r="R351" s="1257"/>
      <c r="S351" s="1257"/>
      <c r="T351" s="1257"/>
      <c r="U351" s="1257"/>
      <c r="V351" s="1257"/>
      <c r="W351" s="1257"/>
      <c r="X351" s="1257"/>
      <c r="Y351" s="1257"/>
      <c r="Z351" s="1257"/>
      <c r="AA351" s="1257"/>
      <c r="AB351" s="1257"/>
      <c r="AC351" s="1257"/>
      <c r="AD351" s="1257"/>
      <c r="AE351" s="1257"/>
      <c r="AF351" s="1257"/>
      <c r="AG351" s="1257"/>
      <c r="AH351" s="1283"/>
      <c r="AI351" s="1283"/>
      <c r="AJ351" s="1283"/>
      <c r="AK351" s="1283"/>
      <c r="AL351" s="1283"/>
      <c r="AM351" s="1283"/>
      <c r="AN351" s="1283"/>
      <c r="AO351" s="1257"/>
    </row>
    <row r="352" spans="3:41" s="977" customFormat="1" ht="11.45" customHeight="1">
      <c r="C352" s="1257"/>
      <c r="D352" s="1257"/>
      <c r="E352" s="1257"/>
      <c r="F352" s="1257"/>
      <c r="G352" s="1257"/>
      <c r="H352" s="1257"/>
      <c r="I352" s="1257"/>
      <c r="J352" s="1257"/>
      <c r="K352" s="1257"/>
      <c r="L352" s="1257"/>
      <c r="M352" s="1257"/>
      <c r="N352" s="1257"/>
      <c r="O352" s="1257"/>
      <c r="P352" s="1257"/>
      <c r="Q352" s="1257"/>
      <c r="R352" s="1257"/>
      <c r="S352" s="1257"/>
      <c r="T352" s="1257"/>
      <c r="U352" s="1257"/>
      <c r="V352" s="1257"/>
      <c r="W352" s="1257"/>
      <c r="X352" s="1257"/>
      <c r="Y352" s="1257"/>
      <c r="Z352" s="1257"/>
      <c r="AA352" s="1257"/>
      <c r="AB352" s="1257"/>
      <c r="AC352" s="1257"/>
      <c r="AD352" s="1257"/>
      <c r="AE352" s="1257"/>
      <c r="AF352" s="1257"/>
      <c r="AG352" s="1257"/>
      <c r="AH352" s="1283"/>
      <c r="AI352" s="1283"/>
      <c r="AJ352" s="1283"/>
      <c r="AK352" s="1283"/>
      <c r="AL352" s="1283"/>
      <c r="AM352" s="1283"/>
      <c r="AN352" s="1283"/>
      <c r="AO352" s="1257"/>
    </row>
    <row r="353" spans="3:41" s="977" customFormat="1" ht="11.45" customHeight="1">
      <c r="C353" s="1257"/>
      <c r="D353" s="1257"/>
      <c r="E353" s="1257"/>
      <c r="F353" s="1257"/>
      <c r="G353" s="1257"/>
      <c r="H353" s="1257"/>
      <c r="I353" s="1257"/>
      <c r="J353" s="1257"/>
      <c r="K353" s="1257"/>
      <c r="L353" s="1257"/>
      <c r="M353" s="1257"/>
      <c r="N353" s="1257"/>
      <c r="O353" s="1257"/>
      <c r="P353" s="1257"/>
      <c r="Q353" s="1257"/>
      <c r="R353" s="1257"/>
      <c r="S353" s="1257"/>
      <c r="T353" s="1257"/>
      <c r="U353" s="1257"/>
      <c r="V353" s="1257"/>
      <c r="W353" s="1257"/>
      <c r="X353" s="1257"/>
      <c r="Y353" s="1257"/>
      <c r="Z353" s="1257"/>
      <c r="AA353" s="1257"/>
      <c r="AB353" s="1257"/>
      <c r="AC353" s="1257"/>
      <c r="AD353" s="1257"/>
      <c r="AE353" s="1257"/>
      <c r="AF353" s="1257"/>
      <c r="AG353" s="1257"/>
      <c r="AH353" s="1283"/>
      <c r="AI353" s="1283"/>
      <c r="AJ353" s="1283"/>
      <c r="AK353" s="1283"/>
      <c r="AL353" s="1283"/>
      <c r="AM353" s="1283"/>
      <c r="AN353" s="1283"/>
      <c r="AO353" s="1257"/>
    </row>
    <row r="354" spans="3:41" s="977" customFormat="1" ht="11.45" customHeight="1">
      <c r="C354" s="1257"/>
      <c r="D354" s="1257"/>
      <c r="E354" s="1257"/>
      <c r="F354" s="1257"/>
      <c r="G354" s="1257"/>
      <c r="H354" s="1257"/>
      <c r="I354" s="1257"/>
      <c r="J354" s="1257"/>
      <c r="K354" s="1257"/>
      <c r="L354" s="1257"/>
      <c r="M354" s="1257"/>
      <c r="N354" s="1257"/>
      <c r="O354" s="1257"/>
      <c r="P354" s="1257"/>
      <c r="Q354" s="1257"/>
      <c r="R354" s="1257"/>
      <c r="S354" s="1257"/>
      <c r="T354" s="1257"/>
      <c r="U354" s="1257"/>
      <c r="V354" s="1257"/>
      <c r="W354" s="1257"/>
      <c r="X354" s="1257"/>
      <c r="Y354" s="1257"/>
      <c r="Z354" s="1257"/>
      <c r="AA354" s="1257"/>
      <c r="AB354" s="1257"/>
      <c r="AC354" s="1257"/>
      <c r="AD354" s="1257"/>
      <c r="AE354" s="1257"/>
      <c r="AF354" s="1257"/>
      <c r="AG354" s="1257"/>
      <c r="AH354" s="1283"/>
      <c r="AI354" s="1283"/>
      <c r="AJ354" s="1283"/>
      <c r="AK354" s="1283"/>
      <c r="AL354" s="1283"/>
      <c r="AM354" s="1283"/>
      <c r="AN354" s="1283"/>
      <c r="AO354" s="1257"/>
    </row>
    <row r="355" spans="3:41" s="977" customFormat="1" ht="11.45" customHeight="1">
      <c r="C355" s="1257"/>
      <c r="D355" s="1257"/>
      <c r="E355" s="1257"/>
      <c r="F355" s="1257"/>
      <c r="G355" s="1257"/>
      <c r="H355" s="1257"/>
      <c r="I355" s="1257"/>
      <c r="J355" s="1257"/>
      <c r="K355" s="1257"/>
      <c r="L355" s="1257"/>
      <c r="M355" s="1257"/>
      <c r="N355" s="1257"/>
      <c r="O355" s="1257"/>
      <c r="P355" s="1257"/>
      <c r="Q355" s="1257"/>
      <c r="R355" s="1257"/>
      <c r="S355" s="1257"/>
      <c r="T355" s="1257"/>
      <c r="U355" s="1257"/>
      <c r="V355" s="1257"/>
      <c r="W355" s="1257"/>
      <c r="X355" s="1257"/>
      <c r="Y355" s="1257"/>
      <c r="Z355" s="1257"/>
      <c r="AA355" s="1257"/>
      <c r="AB355" s="1257"/>
      <c r="AC355" s="1257"/>
      <c r="AD355" s="1257"/>
      <c r="AE355" s="1257"/>
      <c r="AF355" s="1257"/>
      <c r="AG355" s="1257"/>
      <c r="AH355" s="1283"/>
      <c r="AI355" s="1283"/>
      <c r="AJ355" s="1283"/>
      <c r="AK355" s="1283"/>
      <c r="AL355" s="1283"/>
      <c r="AM355" s="1283"/>
      <c r="AN355" s="1283"/>
      <c r="AO355" s="1257"/>
    </row>
    <row r="356" spans="3:41" s="977" customFormat="1" ht="11.45" customHeight="1">
      <c r="C356" s="1257"/>
      <c r="D356" s="1257"/>
      <c r="E356" s="1257"/>
      <c r="F356" s="1257"/>
      <c r="G356" s="1257"/>
      <c r="H356" s="1257"/>
      <c r="I356" s="1257"/>
      <c r="J356" s="1257"/>
      <c r="K356" s="1257"/>
      <c r="L356" s="1257"/>
      <c r="M356" s="1257"/>
      <c r="N356" s="1257"/>
      <c r="O356" s="1257"/>
      <c r="P356" s="1257"/>
      <c r="Q356" s="1257"/>
      <c r="R356" s="1257"/>
      <c r="S356" s="1257"/>
      <c r="T356" s="1257"/>
      <c r="U356" s="1257"/>
      <c r="V356" s="1257"/>
      <c r="W356" s="1257"/>
      <c r="X356" s="1257"/>
      <c r="Y356" s="1257"/>
      <c r="Z356" s="1257"/>
      <c r="AA356" s="1257"/>
      <c r="AB356" s="1257"/>
      <c r="AC356" s="1257"/>
      <c r="AD356" s="1257"/>
      <c r="AE356" s="1257"/>
      <c r="AF356" s="1257"/>
      <c r="AG356" s="1257"/>
      <c r="AH356" s="1283"/>
      <c r="AI356" s="1283"/>
      <c r="AJ356" s="1283"/>
      <c r="AK356" s="1283"/>
      <c r="AL356" s="1283"/>
      <c r="AM356" s="1283"/>
      <c r="AN356" s="1283"/>
      <c r="AO356" s="1257"/>
    </row>
    <row r="357" spans="3:41" s="977" customFormat="1" ht="11.45" customHeight="1">
      <c r="C357" s="1257"/>
      <c r="D357" s="1257"/>
      <c r="E357" s="1257"/>
      <c r="F357" s="1257"/>
      <c r="G357" s="1257"/>
      <c r="H357" s="1257"/>
      <c r="I357" s="1257"/>
      <c r="J357" s="1257"/>
      <c r="K357" s="1257"/>
      <c r="L357" s="1257"/>
      <c r="M357" s="1257"/>
      <c r="N357" s="1257"/>
      <c r="O357" s="1257"/>
      <c r="P357" s="1257"/>
      <c r="Q357" s="1257"/>
      <c r="R357" s="1257"/>
      <c r="S357" s="1257"/>
      <c r="T357" s="1257"/>
      <c r="U357" s="1257"/>
      <c r="V357" s="1257"/>
      <c r="W357" s="1257"/>
      <c r="X357" s="1257"/>
      <c r="Y357" s="1257"/>
      <c r="Z357" s="1257"/>
      <c r="AA357" s="1257"/>
      <c r="AB357" s="1257"/>
      <c r="AC357" s="1257"/>
      <c r="AD357" s="1257"/>
      <c r="AE357" s="1257"/>
      <c r="AF357" s="1257"/>
      <c r="AG357" s="1257"/>
      <c r="AH357" s="1283"/>
      <c r="AI357" s="1283"/>
      <c r="AJ357" s="1283"/>
      <c r="AK357" s="1283"/>
      <c r="AL357" s="1283"/>
      <c r="AM357" s="1283"/>
      <c r="AN357" s="1283"/>
      <c r="AO357" s="1257"/>
    </row>
    <row r="358" spans="3:41" s="977" customFormat="1" ht="11.45" customHeight="1">
      <c r="C358" s="1257"/>
      <c r="D358" s="1257"/>
      <c r="E358" s="1257"/>
      <c r="F358" s="1257"/>
      <c r="G358" s="1257"/>
      <c r="H358" s="1257"/>
      <c r="I358" s="1257"/>
      <c r="J358" s="1257"/>
      <c r="K358" s="1257"/>
      <c r="L358" s="1257"/>
      <c r="M358" s="1257"/>
      <c r="N358" s="1257"/>
      <c r="O358" s="1257"/>
      <c r="P358" s="1257"/>
      <c r="Q358" s="1257"/>
      <c r="R358" s="1257"/>
      <c r="S358" s="1257"/>
      <c r="T358" s="1257"/>
      <c r="U358" s="1257"/>
      <c r="V358" s="1257"/>
      <c r="W358" s="1257"/>
      <c r="X358" s="1257"/>
      <c r="Y358" s="1257"/>
      <c r="Z358" s="1257"/>
      <c r="AA358" s="1257"/>
      <c r="AB358" s="1257"/>
      <c r="AC358" s="1257"/>
      <c r="AD358" s="1257"/>
      <c r="AE358" s="1257"/>
      <c r="AF358" s="1257"/>
      <c r="AG358" s="1257"/>
      <c r="AH358" s="1283"/>
      <c r="AI358" s="1283"/>
      <c r="AJ358" s="1283"/>
      <c r="AK358" s="1283"/>
      <c r="AL358" s="1283"/>
      <c r="AM358" s="1283"/>
      <c r="AN358" s="1283"/>
      <c r="AO358" s="1257"/>
    </row>
    <row r="359" spans="3:41" s="977" customFormat="1" ht="11.45" customHeight="1">
      <c r="C359" s="1257"/>
      <c r="D359" s="1257"/>
      <c r="E359" s="1257"/>
      <c r="F359" s="1257"/>
      <c r="G359" s="1257"/>
      <c r="H359" s="1257"/>
      <c r="I359" s="1257"/>
      <c r="J359" s="1257"/>
      <c r="K359" s="1257"/>
      <c r="L359" s="1257"/>
      <c r="M359" s="1257"/>
      <c r="N359" s="1257"/>
      <c r="O359" s="1257"/>
      <c r="P359" s="1257"/>
      <c r="Q359" s="1257"/>
      <c r="R359" s="1257"/>
      <c r="S359" s="1257"/>
      <c r="T359" s="1257"/>
      <c r="U359" s="1257"/>
      <c r="V359" s="1257"/>
      <c r="W359" s="1257"/>
      <c r="X359" s="1257"/>
      <c r="Y359" s="1257"/>
      <c r="Z359" s="1257"/>
      <c r="AA359" s="1257"/>
      <c r="AB359" s="1257"/>
      <c r="AC359" s="1257"/>
      <c r="AD359" s="1257"/>
      <c r="AE359" s="1257"/>
      <c r="AF359" s="1257"/>
      <c r="AG359" s="1257"/>
      <c r="AH359" s="1283"/>
      <c r="AI359" s="1283"/>
      <c r="AJ359" s="1283"/>
      <c r="AK359" s="1283"/>
      <c r="AL359" s="1283"/>
      <c r="AM359" s="1283"/>
      <c r="AN359" s="1283"/>
      <c r="AO359" s="1257"/>
    </row>
    <row r="360" spans="3:41" s="977" customFormat="1" ht="11.45" customHeight="1">
      <c r="C360" s="1257"/>
      <c r="D360" s="1257"/>
      <c r="E360" s="1257"/>
      <c r="F360" s="1257"/>
      <c r="G360" s="1257"/>
      <c r="H360" s="1257"/>
      <c r="I360" s="1257"/>
      <c r="J360" s="1257"/>
      <c r="K360" s="1257"/>
      <c r="L360" s="1257"/>
      <c r="M360" s="1257"/>
      <c r="N360" s="1257"/>
      <c r="O360" s="1257"/>
      <c r="P360" s="1257"/>
      <c r="Q360" s="1257"/>
      <c r="R360" s="1257"/>
      <c r="S360" s="1257"/>
      <c r="T360" s="1257"/>
      <c r="U360" s="1257"/>
      <c r="V360" s="1257"/>
      <c r="W360" s="1257"/>
      <c r="X360" s="1257"/>
      <c r="Y360" s="1257"/>
      <c r="Z360" s="1257"/>
      <c r="AA360" s="1257"/>
      <c r="AB360" s="1257"/>
      <c r="AC360" s="1257"/>
      <c r="AD360" s="1257"/>
      <c r="AE360" s="1257"/>
      <c r="AF360" s="1257"/>
      <c r="AG360" s="1257"/>
      <c r="AH360" s="1283"/>
      <c r="AI360" s="1283"/>
      <c r="AJ360" s="1283"/>
      <c r="AK360" s="1283"/>
      <c r="AL360" s="1283"/>
      <c r="AM360" s="1283"/>
      <c r="AN360" s="1283"/>
      <c r="AO360" s="1257"/>
    </row>
    <row r="361" spans="3:41" s="977" customFormat="1" ht="11.45" customHeight="1">
      <c r="C361" s="1257"/>
      <c r="D361" s="1257"/>
      <c r="E361" s="1257"/>
      <c r="F361" s="1257"/>
      <c r="G361" s="1257"/>
      <c r="H361" s="1257"/>
      <c r="I361" s="1257"/>
      <c r="J361" s="1257"/>
      <c r="K361" s="1257"/>
      <c r="L361" s="1257"/>
      <c r="M361" s="1257"/>
      <c r="N361" s="1257"/>
      <c r="O361" s="1257"/>
      <c r="P361" s="1257"/>
      <c r="Q361" s="1257"/>
      <c r="R361" s="1257"/>
      <c r="S361" s="1257"/>
      <c r="T361" s="1257"/>
      <c r="U361" s="1257"/>
      <c r="V361" s="1257"/>
      <c r="W361" s="1257"/>
      <c r="X361" s="1257"/>
      <c r="Y361" s="1257"/>
      <c r="Z361" s="1257"/>
      <c r="AA361" s="1257"/>
      <c r="AB361" s="1257"/>
      <c r="AC361" s="1257"/>
      <c r="AD361" s="1257"/>
      <c r="AE361" s="1257"/>
      <c r="AF361" s="1257"/>
      <c r="AG361" s="1257"/>
      <c r="AH361" s="1283"/>
      <c r="AI361" s="1283"/>
      <c r="AJ361" s="1283"/>
      <c r="AK361" s="1283"/>
      <c r="AL361" s="1283"/>
      <c r="AM361" s="1283"/>
      <c r="AN361" s="1283"/>
      <c r="AO361" s="1257"/>
    </row>
    <row r="362" spans="3:41" s="977" customFormat="1" ht="11.45" customHeight="1">
      <c r="C362" s="1257"/>
      <c r="D362" s="1257"/>
      <c r="E362" s="1257"/>
      <c r="F362" s="1257"/>
      <c r="G362" s="1257"/>
      <c r="H362" s="1257"/>
      <c r="I362" s="1257"/>
      <c r="J362" s="1257"/>
      <c r="K362" s="1257"/>
      <c r="L362" s="1257"/>
      <c r="M362" s="1257"/>
      <c r="N362" s="1257"/>
      <c r="O362" s="1257"/>
      <c r="P362" s="1257"/>
      <c r="Q362" s="1257"/>
      <c r="R362" s="1257"/>
      <c r="S362" s="1257"/>
      <c r="T362" s="1257"/>
      <c r="U362" s="1257"/>
      <c r="V362" s="1257"/>
      <c r="W362" s="1257"/>
      <c r="X362" s="1257"/>
      <c r="Y362" s="1257"/>
      <c r="Z362" s="1257"/>
      <c r="AA362" s="1257"/>
      <c r="AB362" s="1257"/>
      <c r="AC362" s="1257"/>
      <c r="AD362" s="1257"/>
      <c r="AE362" s="1257"/>
      <c r="AF362" s="1257"/>
      <c r="AG362" s="1257"/>
      <c r="AH362" s="1283"/>
      <c r="AI362" s="1283"/>
      <c r="AJ362" s="1283"/>
      <c r="AK362" s="1283"/>
      <c r="AL362" s="1283"/>
      <c r="AM362" s="1283"/>
      <c r="AN362" s="1283"/>
      <c r="AO362" s="1257"/>
    </row>
    <row r="363" spans="3:41" s="977" customFormat="1" ht="11.45" customHeight="1">
      <c r="C363" s="1257"/>
      <c r="D363" s="1257"/>
      <c r="E363" s="1257"/>
      <c r="F363" s="1257"/>
      <c r="G363" s="1257"/>
      <c r="H363" s="1257"/>
      <c r="I363" s="1257"/>
      <c r="J363" s="1257"/>
      <c r="K363" s="1257"/>
      <c r="L363" s="1257"/>
      <c r="M363" s="1257"/>
      <c r="N363" s="1257"/>
      <c r="O363" s="1257"/>
      <c r="P363" s="1257"/>
      <c r="Q363" s="1257"/>
      <c r="R363" s="1257"/>
      <c r="S363" s="1257"/>
      <c r="T363" s="1257"/>
      <c r="U363" s="1257"/>
      <c r="V363" s="1257"/>
      <c r="W363" s="1257"/>
      <c r="X363" s="1257"/>
      <c r="Y363" s="1257"/>
      <c r="Z363" s="1257"/>
      <c r="AA363" s="1257"/>
      <c r="AB363" s="1257"/>
      <c r="AC363" s="1257"/>
      <c r="AD363" s="1257"/>
      <c r="AE363" s="1257"/>
      <c r="AF363" s="1257"/>
      <c r="AG363" s="1257"/>
      <c r="AH363" s="1283"/>
      <c r="AI363" s="1283"/>
      <c r="AJ363" s="1283"/>
      <c r="AK363" s="1283"/>
      <c r="AL363" s="1283"/>
      <c r="AM363" s="1283"/>
      <c r="AN363" s="1283"/>
      <c r="AO363" s="1257"/>
    </row>
    <row r="364" spans="3:41" s="977" customFormat="1" ht="11.45" customHeight="1">
      <c r="C364" s="1257"/>
      <c r="D364" s="1257"/>
      <c r="E364" s="1257"/>
      <c r="F364" s="1257"/>
      <c r="G364" s="1257"/>
      <c r="H364" s="1257"/>
      <c r="I364" s="1257"/>
      <c r="J364" s="1257"/>
      <c r="K364" s="1257"/>
      <c r="L364" s="1257"/>
      <c r="M364" s="1257"/>
      <c r="N364" s="1257"/>
      <c r="O364" s="1257"/>
      <c r="P364" s="1257"/>
      <c r="Q364" s="1257"/>
      <c r="R364" s="1257"/>
      <c r="S364" s="1257"/>
      <c r="T364" s="1257"/>
      <c r="U364" s="1257"/>
      <c r="V364" s="1257"/>
      <c r="W364" s="1257"/>
      <c r="X364" s="1257"/>
      <c r="Y364" s="1257"/>
      <c r="Z364" s="1257"/>
      <c r="AA364" s="1257"/>
      <c r="AB364" s="1257"/>
      <c r="AC364" s="1257"/>
      <c r="AD364" s="1257"/>
      <c r="AE364" s="1257"/>
      <c r="AF364" s="1257"/>
      <c r="AG364" s="1257"/>
      <c r="AH364" s="1283"/>
      <c r="AI364" s="1283"/>
      <c r="AJ364" s="1283"/>
      <c r="AK364" s="1283"/>
      <c r="AL364" s="1283"/>
      <c r="AM364" s="1283"/>
      <c r="AN364" s="1283"/>
      <c r="AO364" s="1257"/>
    </row>
    <row r="365" spans="3:41" s="977" customFormat="1" ht="11.45" customHeight="1">
      <c r="C365" s="1257"/>
      <c r="D365" s="1257"/>
      <c r="E365" s="1257"/>
      <c r="F365" s="1257"/>
      <c r="G365" s="1257"/>
      <c r="H365" s="1257"/>
      <c r="I365" s="1257"/>
      <c r="J365" s="1257"/>
      <c r="K365" s="1257"/>
      <c r="L365" s="1257"/>
      <c r="M365" s="1257"/>
      <c r="N365" s="1257"/>
      <c r="O365" s="1257"/>
      <c r="P365" s="1257"/>
      <c r="Q365" s="1257"/>
      <c r="R365" s="1257"/>
      <c r="S365" s="1257"/>
      <c r="T365" s="1257"/>
      <c r="U365" s="1257"/>
      <c r="V365" s="1257"/>
      <c r="W365" s="1257"/>
      <c r="X365" s="1257"/>
      <c r="Y365" s="1257"/>
      <c r="Z365" s="1257"/>
      <c r="AA365" s="1257"/>
      <c r="AB365" s="1257"/>
      <c r="AC365" s="1257"/>
      <c r="AD365" s="1257"/>
      <c r="AE365" s="1257"/>
      <c r="AF365" s="1257"/>
      <c r="AG365" s="1257"/>
      <c r="AH365" s="1283"/>
      <c r="AI365" s="1283"/>
      <c r="AJ365" s="1283"/>
      <c r="AK365" s="1283"/>
      <c r="AL365" s="1283"/>
      <c r="AM365" s="1283"/>
      <c r="AN365" s="1283"/>
      <c r="AO365" s="1257"/>
    </row>
    <row r="366" spans="3:41" s="977" customFormat="1" ht="11.45" customHeight="1">
      <c r="C366" s="1257"/>
      <c r="D366" s="1257"/>
      <c r="E366" s="1257"/>
      <c r="F366" s="1257"/>
      <c r="G366" s="1257"/>
      <c r="H366" s="1257"/>
      <c r="I366" s="1257"/>
      <c r="J366" s="1257"/>
      <c r="K366" s="1257"/>
      <c r="L366" s="1257"/>
      <c r="M366" s="1257"/>
      <c r="N366" s="1257"/>
      <c r="O366" s="1257"/>
      <c r="P366" s="1257"/>
      <c r="Q366" s="1257"/>
      <c r="R366" s="1257"/>
      <c r="S366" s="1257"/>
      <c r="T366" s="1257"/>
      <c r="U366" s="1257"/>
      <c r="V366" s="1257"/>
      <c r="W366" s="1257"/>
      <c r="X366" s="1257"/>
      <c r="Y366" s="1257"/>
      <c r="Z366" s="1257"/>
      <c r="AA366" s="1257"/>
      <c r="AB366" s="1257"/>
      <c r="AC366" s="1257"/>
      <c r="AD366" s="1257"/>
      <c r="AE366" s="1257"/>
      <c r="AF366" s="1257"/>
      <c r="AG366" s="1257"/>
      <c r="AH366" s="1283"/>
      <c r="AI366" s="1283"/>
      <c r="AJ366" s="1283"/>
      <c r="AK366" s="1283"/>
      <c r="AL366" s="1283"/>
      <c r="AM366" s="1283"/>
      <c r="AN366" s="1283"/>
      <c r="AO366" s="1257"/>
    </row>
    <row r="367" spans="3:41" s="977" customFormat="1" ht="11.45" customHeight="1">
      <c r="C367" s="1257"/>
      <c r="D367" s="1257"/>
      <c r="E367" s="1257"/>
      <c r="F367" s="1257"/>
      <c r="G367" s="1257"/>
      <c r="H367" s="1257"/>
      <c r="I367" s="1257"/>
      <c r="J367" s="1257"/>
      <c r="K367" s="1257"/>
      <c r="L367" s="1257"/>
      <c r="M367" s="1257"/>
      <c r="N367" s="1257"/>
      <c r="O367" s="1257"/>
      <c r="P367" s="1257"/>
      <c r="Q367" s="1257"/>
      <c r="R367" s="1257"/>
      <c r="S367" s="1257"/>
      <c r="T367" s="1257"/>
      <c r="U367" s="1257"/>
      <c r="V367" s="1257"/>
      <c r="W367" s="1257"/>
      <c r="X367" s="1257"/>
      <c r="Y367" s="1257"/>
      <c r="Z367" s="1257"/>
      <c r="AA367" s="1257"/>
      <c r="AB367" s="1257"/>
      <c r="AC367" s="1257"/>
      <c r="AD367" s="1257"/>
      <c r="AE367" s="1257"/>
      <c r="AF367" s="1257"/>
      <c r="AG367" s="1257"/>
      <c r="AH367" s="1283"/>
      <c r="AI367" s="1283"/>
      <c r="AJ367" s="1283"/>
      <c r="AK367" s="1283"/>
      <c r="AL367" s="1283"/>
      <c r="AM367" s="1283"/>
      <c r="AN367" s="1283"/>
      <c r="AO367" s="1257"/>
    </row>
    <row r="368" spans="3:41" s="977" customFormat="1" ht="11.45" customHeight="1">
      <c r="C368" s="1257"/>
      <c r="D368" s="1257"/>
      <c r="E368" s="1257"/>
      <c r="F368" s="1257"/>
      <c r="G368" s="1257"/>
      <c r="H368" s="1257"/>
      <c r="I368" s="1257"/>
      <c r="J368" s="1257"/>
      <c r="K368" s="1257"/>
      <c r="L368" s="1257"/>
      <c r="M368" s="1257"/>
      <c r="N368" s="1257"/>
      <c r="O368" s="1257"/>
      <c r="P368" s="1257"/>
      <c r="Q368" s="1257"/>
      <c r="R368" s="1257"/>
      <c r="S368" s="1257"/>
      <c r="T368" s="1257"/>
      <c r="U368" s="1257"/>
      <c r="V368" s="1257"/>
      <c r="W368" s="1257"/>
      <c r="X368" s="1257"/>
      <c r="Y368" s="1257"/>
      <c r="Z368" s="1257"/>
      <c r="AA368" s="1257"/>
      <c r="AB368" s="1257"/>
      <c r="AC368" s="1257"/>
      <c r="AD368" s="1257"/>
      <c r="AE368" s="1257"/>
      <c r="AF368" s="1257"/>
      <c r="AG368" s="1257"/>
      <c r="AH368" s="1283"/>
      <c r="AI368" s="1283"/>
      <c r="AJ368" s="1283"/>
      <c r="AK368" s="1283"/>
      <c r="AL368" s="1283"/>
      <c r="AM368" s="1283"/>
      <c r="AN368" s="1283"/>
      <c r="AO368" s="1257"/>
    </row>
    <row r="369" spans="3:41" s="977" customFormat="1" ht="11.45" customHeight="1">
      <c r="C369" s="1257"/>
      <c r="D369" s="1257"/>
      <c r="E369" s="1257"/>
      <c r="F369" s="1257"/>
      <c r="G369" s="1257"/>
      <c r="H369" s="1257"/>
      <c r="I369" s="1257"/>
      <c r="J369" s="1257"/>
      <c r="K369" s="1257"/>
      <c r="L369" s="1257"/>
      <c r="M369" s="1257"/>
      <c r="N369" s="1257"/>
      <c r="O369" s="1257"/>
      <c r="P369" s="1257"/>
      <c r="Q369" s="1257"/>
      <c r="R369" s="1257"/>
      <c r="S369" s="1257"/>
      <c r="T369" s="1257"/>
      <c r="U369" s="1257"/>
      <c r="V369" s="1257"/>
      <c r="W369" s="1257"/>
      <c r="X369" s="1257"/>
      <c r="Y369" s="1257"/>
      <c r="Z369" s="1257"/>
      <c r="AA369" s="1257"/>
      <c r="AB369" s="1257"/>
      <c r="AC369" s="1257"/>
      <c r="AD369" s="1257"/>
      <c r="AE369" s="1257"/>
      <c r="AF369" s="1257"/>
      <c r="AG369" s="1257"/>
      <c r="AH369" s="1283"/>
      <c r="AI369" s="1283"/>
      <c r="AJ369" s="1283"/>
      <c r="AK369" s="1283"/>
      <c r="AL369" s="1283"/>
      <c r="AM369" s="1283"/>
      <c r="AN369" s="1283"/>
      <c r="AO369" s="1257"/>
    </row>
    <row r="370" spans="3:41" s="977" customFormat="1" ht="11.45" customHeight="1">
      <c r="C370" s="1257"/>
      <c r="D370" s="1257"/>
      <c r="E370" s="1257"/>
      <c r="F370" s="1257"/>
      <c r="G370" s="1257"/>
      <c r="H370" s="1257"/>
      <c r="I370" s="1257"/>
      <c r="J370" s="1257"/>
      <c r="K370" s="1257"/>
      <c r="L370" s="1257"/>
      <c r="M370" s="1257"/>
      <c r="N370" s="1257"/>
      <c r="O370" s="1257"/>
      <c r="P370" s="1257"/>
      <c r="Q370" s="1257"/>
      <c r="R370" s="1257"/>
      <c r="S370" s="1257"/>
      <c r="T370" s="1257"/>
      <c r="U370" s="1257"/>
      <c r="V370" s="1257"/>
      <c r="W370" s="1257"/>
      <c r="X370" s="1257"/>
      <c r="Y370" s="1257"/>
      <c r="Z370" s="1257"/>
      <c r="AA370" s="1257"/>
      <c r="AB370" s="1257"/>
      <c r="AC370" s="1257"/>
      <c r="AD370" s="1257"/>
      <c r="AE370" s="1257"/>
      <c r="AF370" s="1257"/>
      <c r="AG370" s="1257"/>
      <c r="AH370" s="1283"/>
      <c r="AI370" s="1283"/>
      <c r="AJ370" s="1283"/>
      <c r="AK370" s="1283"/>
      <c r="AL370" s="1283"/>
      <c r="AM370" s="1283"/>
      <c r="AN370" s="1283"/>
      <c r="AO370" s="1257"/>
    </row>
    <row r="371" spans="3:41" s="977" customFormat="1" ht="11.45" customHeight="1">
      <c r="C371" s="1257"/>
      <c r="D371" s="1257"/>
      <c r="E371" s="1257"/>
      <c r="F371" s="1257"/>
      <c r="G371" s="1257"/>
      <c r="H371" s="1257"/>
      <c r="I371" s="1257"/>
      <c r="J371" s="1257"/>
      <c r="K371" s="1257"/>
      <c r="L371" s="1257"/>
      <c r="M371" s="1257"/>
      <c r="N371" s="1257"/>
      <c r="O371" s="1257"/>
      <c r="P371" s="1257"/>
      <c r="Q371" s="1257"/>
      <c r="R371" s="1257"/>
      <c r="S371" s="1257"/>
      <c r="T371" s="1257"/>
      <c r="U371" s="1257"/>
      <c r="V371" s="1257"/>
      <c r="W371" s="1257"/>
      <c r="X371" s="1257"/>
      <c r="Y371" s="1257"/>
      <c r="Z371" s="1257"/>
      <c r="AA371" s="1257"/>
      <c r="AB371" s="1257"/>
      <c r="AC371" s="1257"/>
      <c r="AD371" s="1257"/>
      <c r="AE371" s="1257"/>
      <c r="AF371" s="1257"/>
      <c r="AG371" s="1257"/>
      <c r="AH371" s="1283"/>
      <c r="AI371" s="1283"/>
      <c r="AJ371" s="1283"/>
      <c r="AK371" s="1283"/>
      <c r="AL371" s="1283"/>
      <c r="AM371" s="1283"/>
      <c r="AN371" s="1283"/>
      <c r="AO371" s="1257"/>
    </row>
    <row r="372" spans="3:41" s="977" customFormat="1" ht="11.45" customHeight="1">
      <c r="C372" s="1257"/>
      <c r="D372" s="1257"/>
      <c r="E372" s="1257"/>
      <c r="F372" s="1257"/>
      <c r="G372" s="1257"/>
      <c r="H372" s="1257"/>
      <c r="I372" s="1257"/>
      <c r="J372" s="1257"/>
      <c r="K372" s="1257"/>
      <c r="L372" s="1257"/>
      <c r="M372" s="1257"/>
      <c r="N372" s="1257"/>
      <c r="O372" s="1257"/>
      <c r="P372" s="1257"/>
      <c r="Q372" s="1257"/>
      <c r="R372" s="1257"/>
      <c r="S372" s="1257"/>
      <c r="T372" s="1257"/>
      <c r="U372" s="1257"/>
      <c r="V372" s="1257"/>
      <c r="W372" s="1257"/>
      <c r="X372" s="1257"/>
      <c r="Y372" s="1257"/>
      <c r="Z372" s="1257"/>
      <c r="AA372" s="1257"/>
      <c r="AB372" s="1257"/>
      <c r="AC372" s="1257"/>
      <c r="AD372" s="1257"/>
      <c r="AE372" s="1257"/>
      <c r="AF372" s="1257"/>
      <c r="AG372" s="1257"/>
      <c r="AH372" s="1283"/>
      <c r="AI372" s="1283"/>
      <c r="AJ372" s="1283"/>
      <c r="AK372" s="1283"/>
      <c r="AL372" s="1283"/>
      <c r="AM372" s="1283"/>
      <c r="AN372" s="1283"/>
      <c r="AO372" s="1257"/>
    </row>
    <row r="373" spans="3:41" s="977" customFormat="1" ht="11.45" customHeight="1">
      <c r="C373" s="1257"/>
      <c r="D373" s="1257"/>
      <c r="E373" s="1257"/>
      <c r="F373" s="1257"/>
      <c r="G373" s="1257"/>
      <c r="H373" s="1257"/>
      <c r="I373" s="1257"/>
      <c r="J373" s="1257"/>
      <c r="K373" s="1257"/>
      <c r="L373" s="1257"/>
      <c r="M373" s="1257"/>
      <c r="N373" s="1257"/>
      <c r="O373" s="1257"/>
      <c r="P373" s="1257"/>
      <c r="Q373" s="1257"/>
      <c r="R373" s="1257"/>
      <c r="S373" s="1257"/>
      <c r="T373" s="1257"/>
      <c r="U373" s="1257"/>
      <c r="V373" s="1257"/>
      <c r="W373" s="1257"/>
      <c r="X373" s="1257"/>
      <c r="Y373" s="1257"/>
      <c r="Z373" s="1257"/>
      <c r="AA373" s="1257"/>
      <c r="AB373" s="1257"/>
      <c r="AC373" s="1257"/>
      <c r="AD373" s="1257"/>
      <c r="AE373" s="1257"/>
      <c r="AF373" s="1257"/>
      <c r="AG373" s="1257"/>
      <c r="AH373" s="1283"/>
      <c r="AI373" s="1283"/>
      <c r="AJ373" s="1283"/>
      <c r="AK373" s="1283"/>
      <c r="AL373" s="1283"/>
      <c r="AM373" s="1283"/>
      <c r="AN373" s="1283"/>
      <c r="AO373" s="1257"/>
    </row>
    <row r="374" spans="3:41" s="977" customFormat="1" ht="11.45" customHeight="1">
      <c r="C374" s="1257"/>
      <c r="D374" s="1257"/>
      <c r="E374" s="1257"/>
      <c r="F374" s="1257"/>
      <c r="G374" s="1257"/>
      <c r="H374" s="1257"/>
      <c r="I374" s="1257"/>
      <c r="J374" s="1257"/>
      <c r="K374" s="1257"/>
      <c r="L374" s="1257"/>
      <c r="M374" s="1257"/>
      <c r="N374" s="1257"/>
      <c r="O374" s="1257"/>
      <c r="P374" s="1257"/>
      <c r="Q374" s="1257"/>
      <c r="R374" s="1257"/>
      <c r="S374" s="1257"/>
      <c r="T374" s="1257"/>
      <c r="U374" s="1257"/>
      <c r="V374" s="1257"/>
      <c r="W374" s="1257"/>
      <c r="X374" s="1257"/>
      <c r="Y374" s="1257"/>
      <c r="Z374" s="1257"/>
      <c r="AA374" s="1257"/>
      <c r="AB374" s="1257"/>
      <c r="AC374" s="1257"/>
      <c r="AD374" s="1257"/>
      <c r="AE374" s="1257"/>
      <c r="AF374" s="1257"/>
      <c r="AG374" s="1257"/>
      <c r="AH374" s="1283"/>
      <c r="AI374" s="1283"/>
      <c r="AJ374" s="1283"/>
      <c r="AK374" s="1283"/>
      <c r="AL374" s="1283"/>
      <c r="AM374" s="1283"/>
      <c r="AN374" s="1283"/>
      <c r="AO374" s="1257"/>
    </row>
    <row r="375" spans="3:41" s="977" customFormat="1" ht="11.45" customHeight="1">
      <c r="C375" s="1257"/>
      <c r="D375" s="1257"/>
      <c r="E375" s="1257"/>
      <c r="F375" s="1257"/>
      <c r="G375" s="1257"/>
      <c r="H375" s="1257"/>
      <c r="I375" s="1257"/>
      <c r="J375" s="1257"/>
      <c r="K375" s="1257"/>
      <c r="L375" s="1257"/>
      <c r="M375" s="1257"/>
      <c r="N375" s="1257"/>
      <c r="O375" s="1257"/>
      <c r="P375" s="1257"/>
      <c r="Q375" s="1257"/>
      <c r="R375" s="1257"/>
      <c r="S375" s="1257"/>
      <c r="T375" s="1257"/>
      <c r="U375" s="1257"/>
      <c r="V375" s="1257"/>
      <c r="W375" s="1257"/>
      <c r="X375" s="1257"/>
      <c r="Y375" s="1257"/>
      <c r="Z375" s="1257"/>
      <c r="AA375" s="1257"/>
      <c r="AB375" s="1257"/>
      <c r="AC375" s="1257"/>
      <c r="AD375" s="1257"/>
      <c r="AE375" s="1257"/>
      <c r="AF375" s="1257"/>
      <c r="AG375" s="1257"/>
      <c r="AH375" s="1283"/>
      <c r="AI375" s="1283"/>
      <c r="AJ375" s="1283"/>
      <c r="AK375" s="1283"/>
      <c r="AL375" s="1283"/>
      <c r="AM375" s="1283"/>
      <c r="AN375" s="1283"/>
      <c r="AO375" s="1257"/>
    </row>
    <row r="376" spans="3:41" s="977" customFormat="1" ht="11.45" customHeight="1">
      <c r="C376" s="1257"/>
      <c r="D376" s="1257"/>
      <c r="E376" s="1257"/>
      <c r="F376" s="1257"/>
      <c r="G376" s="1257"/>
      <c r="H376" s="1257"/>
      <c r="I376" s="1257"/>
      <c r="J376" s="1257"/>
      <c r="K376" s="1257"/>
      <c r="L376" s="1257"/>
      <c r="M376" s="1257"/>
      <c r="N376" s="1257"/>
      <c r="O376" s="1257"/>
      <c r="P376" s="1257"/>
      <c r="Q376" s="1257"/>
      <c r="R376" s="1257"/>
      <c r="S376" s="1257"/>
      <c r="T376" s="1257"/>
      <c r="U376" s="1257"/>
      <c r="V376" s="1257"/>
      <c r="W376" s="1257"/>
      <c r="X376" s="1257"/>
      <c r="Y376" s="1257"/>
      <c r="Z376" s="1257"/>
      <c r="AA376" s="1257"/>
      <c r="AB376" s="1257"/>
      <c r="AC376" s="1257"/>
      <c r="AD376" s="1257"/>
      <c r="AE376" s="1257"/>
      <c r="AF376" s="1257"/>
      <c r="AG376" s="1257"/>
      <c r="AH376" s="1283"/>
      <c r="AI376" s="1283"/>
      <c r="AJ376" s="1283"/>
      <c r="AK376" s="1283"/>
      <c r="AL376" s="1283"/>
      <c r="AM376" s="1283"/>
      <c r="AN376" s="1283"/>
      <c r="AO376" s="1257"/>
    </row>
    <row r="377" spans="3:41" s="977" customFormat="1" ht="11.45" customHeight="1">
      <c r="C377" s="1257"/>
      <c r="D377" s="1257"/>
      <c r="E377" s="1257"/>
      <c r="F377" s="1257"/>
      <c r="G377" s="1257"/>
      <c r="H377" s="1257"/>
      <c r="I377" s="1257"/>
      <c r="J377" s="1257"/>
      <c r="K377" s="1257"/>
      <c r="L377" s="1257"/>
      <c r="M377" s="1257"/>
      <c r="N377" s="1257"/>
      <c r="O377" s="1257"/>
      <c r="P377" s="1257"/>
      <c r="Q377" s="1257"/>
      <c r="R377" s="1257"/>
      <c r="S377" s="1257"/>
      <c r="T377" s="1257"/>
      <c r="U377" s="1257"/>
      <c r="V377" s="1257"/>
      <c r="W377" s="1257"/>
      <c r="X377" s="1257"/>
      <c r="Y377" s="1257"/>
      <c r="Z377" s="1257"/>
      <c r="AA377" s="1257"/>
      <c r="AB377" s="1257"/>
      <c r="AC377" s="1257"/>
      <c r="AD377" s="1257"/>
      <c r="AE377" s="1257"/>
      <c r="AF377" s="1257"/>
      <c r="AG377" s="1257"/>
      <c r="AH377" s="1283"/>
      <c r="AI377" s="1283"/>
      <c r="AJ377" s="1283"/>
      <c r="AK377" s="1283"/>
      <c r="AL377" s="1283"/>
      <c r="AM377" s="1283"/>
      <c r="AN377" s="1283"/>
      <c r="AO377" s="1257"/>
    </row>
    <row r="378" spans="3:41" s="977" customFormat="1" ht="11.45" customHeight="1">
      <c r="C378" s="1257"/>
      <c r="D378" s="1257"/>
      <c r="E378" s="1257"/>
      <c r="F378" s="1257"/>
      <c r="G378" s="1257"/>
      <c r="H378" s="1257"/>
      <c r="I378" s="1257"/>
      <c r="J378" s="1257"/>
      <c r="K378" s="1257"/>
      <c r="L378" s="1257"/>
      <c r="M378" s="1257"/>
      <c r="N378" s="1257"/>
      <c r="O378" s="1257"/>
      <c r="P378" s="1257"/>
      <c r="Q378" s="1257"/>
      <c r="R378" s="1257"/>
      <c r="S378" s="1257"/>
      <c r="T378" s="1257"/>
      <c r="U378" s="1257"/>
      <c r="V378" s="1257"/>
      <c r="W378" s="1257"/>
      <c r="X378" s="1257"/>
      <c r="Y378" s="1257"/>
      <c r="Z378" s="1257"/>
      <c r="AA378" s="1257"/>
      <c r="AB378" s="1257"/>
      <c r="AC378" s="1257"/>
      <c r="AD378" s="1257"/>
      <c r="AE378" s="1257"/>
      <c r="AF378" s="1257"/>
      <c r="AG378" s="1257"/>
      <c r="AH378" s="1283"/>
      <c r="AI378" s="1283"/>
      <c r="AJ378" s="1283"/>
      <c r="AK378" s="1283"/>
      <c r="AL378" s="1283"/>
      <c r="AM378" s="1283"/>
      <c r="AN378" s="1283"/>
      <c r="AO378" s="1257"/>
    </row>
    <row r="379" spans="3:41" s="977" customFormat="1" ht="11.45" customHeight="1">
      <c r="C379" s="1257"/>
      <c r="D379" s="1257"/>
      <c r="E379" s="1257"/>
      <c r="F379" s="1257"/>
      <c r="G379" s="1257"/>
      <c r="H379" s="1257"/>
      <c r="I379" s="1257"/>
      <c r="J379" s="1257"/>
      <c r="K379" s="1257"/>
      <c r="L379" s="1257"/>
      <c r="M379" s="1257"/>
      <c r="N379" s="1257"/>
      <c r="O379" s="1257"/>
      <c r="P379" s="1257"/>
      <c r="Q379" s="1257"/>
      <c r="R379" s="1257"/>
      <c r="S379" s="1257"/>
      <c r="T379" s="1257"/>
      <c r="U379" s="1257"/>
      <c r="V379" s="1257"/>
      <c r="W379" s="1257"/>
      <c r="X379" s="1257"/>
      <c r="Y379" s="1257"/>
      <c r="Z379" s="1257"/>
      <c r="AA379" s="1257"/>
      <c r="AB379" s="1257"/>
      <c r="AC379" s="1257"/>
      <c r="AD379" s="1257"/>
      <c r="AE379" s="1257"/>
      <c r="AF379" s="1257"/>
      <c r="AG379" s="1257"/>
      <c r="AH379" s="1283"/>
      <c r="AI379" s="1283"/>
      <c r="AJ379" s="1283"/>
      <c r="AK379" s="1283"/>
      <c r="AL379" s="1283"/>
      <c r="AM379" s="1283"/>
      <c r="AN379" s="1283"/>
      <c r="AO379" s="1257"/>
    </row>
    <row r="380" spans="3:41" s="977" customFormat="1" ht="11.45" customHeight="1">
      <c r="C380" s="1257"/>
      <c r="D380" s="1257"/>
      <c r="E380" s="1257"/>
      <c r="F380" s="1257"/>
      <c r="G380" s="1257"/>
      <c r="H380" s="1257"/>
      <c r="I380" s="1257"/>
      <c r="J380" s="1257"/>
      <c r="K380" s="1257"/>
      <c r="L380" s="1257"/>
      <c r="M380" s="1257"/>
      <c r="N380" s="1257"/>
      <c r="O380" s="1257"/>
      <c r="P380" s="1257"/>
      <c r="Q380" s="1257"/>
      <c r="R380" s="1257"/>
      <c r="S380" s="1257"/>
      <c r="T380" s="1257"/>
      <c r="U380" s="1257"/>
      <c r="V380" s="1257"/>
      <c r="W380" s="1257"/>
      <c r="X380" s="1257"/>
      <c r="Y380" s="1257"/>
      <c r="Z380" s="1257"/>
      <c r="AA380" s="1257"/>
      <c r="AB380" s="1257"/>
      <c r="AC380" s="1257"/>
      <c r="AD380" s="1257"/>
      <c r="AE380" s="1257"/>
      <c r="AF380" s="1257"/>
      <c r="AG380" s="1257"/>
      <c r="AH380" s="1283"/>
      <c r="AI380" s="1283"/>
      <c r="AJ380" s="1283"/>
      <c r="AK380" s="1283"/>
      <c r="AL380" s="1283"/>
      <c r="AM380" s="1283"/>
      <c r="AN380" s="1283"/>
      <c r="AO380" s="1257"/>
    </row>
    <row r="381" spans="3:41" s="977" customFormat="1" ht="11.45" customHeight="1">
      <c r="C381" s="1257"/>
      <c r="D381" s="1257"/>
      <c r="E381" s="1257"/>
      <c r="F381" s="1257"/>
      <c r="G381" s="1257"/>
      <c r="H381" s="1257"/>
      <c r="I381" s="1257"/>
      <c r="J381" s="1257"/>
      <c r="K381" s="1257"/>
      <c r="L381" s="1257"/>
      <c r="M381" s="1257"/>
      <c r="N381" s="1257"/>
      <c r="O381" s="1257"/>
      <c r="P381" s="1257"/>
      <c r="Q381" s="1257"/>
      <c r="R381" s="1257"/>
      <c r="S381" s="1257"/>
      <c r="T381" s="1257"/>
      <c r="U381" s="1257"/>
      <c r="V381" s="1257"/>
      <c r="W381" s="1257"/>
      <c r="X381" s="1257"/>
      <c r="Y381" s="1257"/>
      <c r="Z381" s="1257"/>
      <c r="AA381" s="1257"/>
      <c r="AB381" s="1257"/>
      <c r="AC381" s="1257"/>
      <c r="AD381" s="1257"/>
      <c r="AE381" s="1257"/>
      <c r="AF381" s="1257"/>
      <c r="AG381" s="1257"/>
      <c r="AH381" s="1283"/>
      <c r="AI381" s="1283"/>
      <c r="AJ381" s="1283"/>
      <c r="AK381" s="1283"/>
      <c r="AL381" s="1283"/>
      <c r="AM381" s="1283"/>
      <c r="AN381" s="1283"/>
      <c r="AO381" s="1257"/>
    </row>
    <row r="382" spans="3:41" s="977" customFormat="1" ht="11.45" customHeight="1">
      <c r="C382" s="1257"/>
      <c r="D382" s="1257"/>
      <c r="E382" s="1257"/>
      <c r="F382" s="1257"/>
      <c r="G382" s="1257"/>
      <c r="H382" s="1257"/>
      <c r="I382" s="1257"/>
      <c r="J382" s="1257"/>
      <c r="K382" s="1257"/>
      <c r="L382" s="1257"/>
      <c r="M382" s="1257"/>
      <c r="N382" s="1257"/>
      <c r="O382" s="1257"/>
      <c r="P382" s="1257"/>
      <c r="Q382" s="1257"/>
      <c r="R382" s="1257"/>
      <c r="S382" s="1257"/>
      <c r="T382" s="1257"/>
      <c r="U382" s="1257"/>
      <c r="V382" s="1257"/>
      <c r="W382" s="1257"/>
      <c r="X382" s="1257"/>
      <c r="Y382" s="1257"/>
      <c r="Z382" s="1257"/>
      <c r="AA382" s="1257"/>
      <c r="AB382" s="1257"/>
      <c r="AC382" s="1257"/>
      <c r="AD382" s="1257"/>
      <c r="AE382" s="1257"/>
      <c r="AF382" s="1257"/>
      <c r="AG382" s="1257"/>
      <c r="AH382" s="1283"/>
      <c r="AI382" s="1283"/>
      <c r="AJ382" s="1283"/>
      <c r="AK382" s="1283"/>
      <c r="AL382" s="1283"/>
      <c r="AM382" s="1283"/>
      <c r="AN382" s="1283"/>
      <c r="AO382" s="1257"/>
    </row>
    <row r="383" spans="3:41" s="977" customFormat="1" ht="11.45" customHeight="1">
      <c r="C383" s="1257"/>
      <c r="D383" s="1257"/>
      <c r="E383" s="1257"/>
      <c r="F383" s="1257"/>
      <c r="G383" s="1257"/>
      <c r="H383" s="1257"/>
      <c r="I383" s="1257"/>
      <c r="J383" s="1257"/>
      <c r="K383" s="1257"/>
      <c r="L383" s="1257"/>
      <c r="M383" s="1257"/>
      <c r="N383" s="1257"/>
      <c r="O383" s="1257"/>
      <c r="P383" s="1257"/>
      <c r="Q383" s="1257"/>
      <c r="R383" s="1257"/>
      <c r="S383" s="1257"/>
      <c r="T383" s="1257"/>
      <c r="U383" s="1257"/>
      <c r="V383" s="1257"/>
      <c r="W383" s="1257"/>
      <c r="X383" s="1257"/>
      <c r="Y383" s="1257"/>
      <c r="Z383" s="1257"/>
      <c r="AA383" s="1257"/>
      <c r="AB383" s="1257"/>
      <c r="AC383" s="1257"/>
      <c r="AD383" s="1257"/>
      <c r="AE383" s="1257"/>
      <c r="AF383" s="1257"/>
      <c r="AG383" s="1257"/>
      <c r="AH383" s="1283"/>
      <c r="AI383" s="1283"/>
      <c r="AJ383" s="1283"/>
      <c r="AK383" s="1283"/>
      <c r="AL383" s="1283"/>
      <c r="AM383" s="1283"/>
      <c r="AN383" s="1283"/>
      <c r="AO383" s="1257"/>
    </row>
    <row r="384" spans="3:41" s="977" customFormat="1" ht="11.45" customHeight="1">
      <c r="C384" s="1257"/>
      <c r="D384" s="1257"/>
      <c r="E384" s="1257"/>
      <c r="F384" s="1257"/>
      <c r="G384" s="1257"/>
      <c r="H384" s="1257"/>
      <c r="I384" s="1257"/>
      <c r="J384" s="1257"/>
      <c r="K384" s="1257"/>
      <c r="L384" s="1257"/>
      <c r="M384" s="1257"/>
      <c r="N384" s="1257"/>
      <c r="O384" s="1257"/>
      <c r="P384" s="1257"/>
      <c r="Q384" s="1257"/>
      <c r="R384" s="1257"/>
      <c r="S384" s="1257"/>
      <c r="T384" s="1257"/>
      <c r="U384" s="1257"/>
      <c r="V384" s="1257"/>
      <c r="W384" s="1257"/>
      <c r="X384" s="1257"/>
      <c r="Y384" s="1257"/>
      <c r="Z384" s="1257"/>
      <c r="AA384" s="1257"/>
      <c r="AB384" s="1257"/>
      <c r="AC384" s="1257"/>
      <c r="AD384" s="1257"/>
      <c r="AE384" s="1257"/>
      <c r="AF384" s="1257"/>
      <c r="AG384" s="1257"/>
      <c r="AH384" s="1283"/>
      <c r="AI384" s="1283"/>
      <c r="AJ384" s="1283"/>
      <c r="AK384" s="1283"/>
      <c r="AL384" s="1283"/>
      <c r="AM384" s="1283"/>
      <c r="AN384" s="1283"/>
      <c r="AO384" s="1257"/>
    </row>
    <row r="385" spans="3:41" s="977" customFormat="1" ht="11.45" customHeight="1">
      <c r="C385" s="1257"/>
      <c r="D385" s="1257"/>
      <c r="E385" s="1257"/>
      <c r="F385" s="1257"/>
      <c r="G385" s="1257"/>
      <c r="H385" s="1257"/>
      <c r="I385" s="1257"/>
      <c r="J385" s="1257"/>
      <c r="K385" s="1257"/>
      <c r="L385" s="1257"/>
      <c r="M385" s="1257"/>
      <c r="N385" s="1257"/>
      <c r="O385" s="1257"/>
      <c r="P385" s="1257"/>
      <c r="Q385" s="1257"/>
      <c r="R385" s="1257"/>
      <c r="S385" s="1257"/>
      <c r="T385" s="1257"/>
      <c r="U385" s="1257"/>
      <c r="V385" s="1257"/>
      <c r="W385" s="1257"/>
      <c r="X385" s="1257"/>
      <c r="Y385" s="1257"/>
      <c r="Z385" s="1257"/>
      <c r="AA385" s="1257"/>
      <c r="AB385" s="1257"/>
      <c r="AC385" s="1257"/>
      <c r="AD385" s="1257"/>
      <c r="AE385" s="1257"/>
      <c r="AF385" s="1257"/>
      <c r="AG385" s="1257"/>
      <c r="AH385" s="1283"/>
      <c r="AI385" s="1283"/>
      <c r="AJ385" s="1283"/>
      <c r="AK385" s="1283"/>
      <c r="AL385" s="1283"/>
      <c r="AM385" s="1283"/>
      <c r="AN385" s="1283"/>
      <c r="AO385" s="1257"/>
    </row>
    <row r="386" spans="3:41" s="977" customFormat="1" ht="11.45" customHeight="1">
      <c r="C386" s="1257"/>
      <c r="D386" s="1257"/>
      <c r="E386" s="1257"/>
      <c r="F386" s="1257"/>
      <c r="G386" s="1257"/>
      <c r="H386" s="1257"/>
      <c r="I386" s="1257"/>
      <c r="J386" s="1257"/>
      <c r="K386" s="1257"/>
      <c r="L386" s="1257"/>
      <c r="M386" s="1257"/>
      <c r="N386" s="1257"/>
      <c r="O386" s="1257"/>
      <c r="P386" s="1257"/>
      <c r="Q386" s="1257"/>
      <c r="R386" s="1257"/>
      <c r="S386" s="1257"/>
      <c r="T386" s="1257"/>
      <c r="U386" s="1257"/>
      <c r="V386" s="1257"/>
      <c r="W386" s="1257"/>
      <c r="X386" s="1257"/>
      <c r="Y386" s="1257"/>
      <c r="Z386" s="1257"/>
      <c r="AA386" s="1257"/>
      <c r="AB386" s="1257"/>
      <c r="AC386" s="1257"/>
      <c r="AD386" s="1257"/>
      <c r="AE386" s="1257"/>
      <c r="AF386" s="1257"/>
      <c r="AG386" s="1257"/>
      <c r="AH386" s="1283"/>
      <c r="AI386" s="1283"/>
      <c r="AJ386" s="1283"/>
      <c r="AK386" s="1283"/>
      <c r="AL386" s="1283"/>
      <c r="AM386" s="1283"/>
      <c r="AN386" s="1283"/>
      <c r="AO386" s="1257"/>
    </row>
    <row r="387" spans="3:41" s="977" customFormat="1" ht="11.45" customHeight="1">
      <c r="C387" s="1257"/>
      <c r="D387" s="1257"/>
      <c r="E387" s="1257"/>
      <c r="F387" s="1257"/>
      <c r="G387" s="1257"/>
      <c r="H387" s="1257"/>
      <c r="I387" s="1257"/>
      <c r="J387" s="1257"/>
      <c r="K387" s="1257"/>
      <c r="L387" s="1257"/>
      <c r="M387" s="1257"/>
      <c r="N387" s="1257"/>
      <c r="O387" s="1257"/>
      <c r="P387" s="1257"/>
      <c r="Q387" s="1257"/>
      <c r="R387" s="1257"/>
      <c r="S387" s="1257"/>
      <c r="T387" s="1257"/>
      <c r="U387" s="1257"/>
      <c r="V387" s="1257"/>
      <c r="W387" s="1257"/>
      <c r="X387" s="1257"/>
      <c r="Y387" s="1257"/>
      <c r="Z387" s="1257"/>
      <c r="AA387" s="1257"/>
      <c r="AB387" s="1257"/>
      <c r="AC387" s="1257"/>
      <c r="AD387" s="1257"/>
      <c r="AE387" s="1257"/>
      <c r="AF387" s="1257"/>
      <c r="AG387" s="1257"/>
      <c r="AH387" s="1283"/>
      <c r="AI387" s="1283"/>
      <c r="AJ387" s="1283"/>
      <c r="AK387" s="1283"/>
      <c r="AL387" s="1283"/>
      <c r="AM387" s="1283"/>
      <c r="AN387" s="1283"/>
      <c r="AO387" s="1257"/>
    </row>
    <row r="388" spans="3:41" s="977" customFormat="1" ht="11.45" customHeight="1">
      <c r="C388" s="1257"/>
      <c r="D388" s="1257"/>
      <c r="E388" s="1257"/>
      <c r="F388" s="1257"/>
      <c r="G388" s="1257"/>
      <c r="H388" s="1257"/>
      <c r="I388" s="1257"/>
      <c r="J388" s="1257"/>
      <c r="K388" s="1257"/>
      <c r="L388" s="1257"/>
      <c r="M388" s="1257"/>
      <c r="N388" s="1257"/>
      <c r="O388" s="1257"/>
      <c r="P388" s="1257"/>
      <c r="Q388" s="1257"/>
      <c r="R388" s="1257"/>
      <c r="S388" s="1257"/>
      <c r="T388" s="1257"/>
      <c r="U388" s="1257"/>
      <c r="V388" s="1257"/>
      <c r="W388" s="1257"/>
      <c r="X388" s="1257"/>
      <c r="Y388" s="1257"/>
      <c r="Z388" s="1257"/>
      <c r="AA388" s="1257"/>
      <c r="AB388" s="1257"/>
      <c r="AC388" s="1257"/>
      <c r="AD388" s="1257"/>
      <c r="AE388" s="1257"/>
      <c r="AF388" s="1257"/>
      <c r="AG388" s="1257"/>
      <c r="AH388" s="1283"/>
      <c r="AI388" s="1283"/>
      <c r="AJ388" s="1283"/>
      <c r="AK388" s="1283"/>
      <c r="AL388" s="1283"/>
      <c r="AM388" s="1283"/>
      <c r="AN388" s="1283"/>
      <c r="AO388" s="1257"/>
    </row>
    <row r="389" spans="3:41" s="977" customFormat="1" ht="11.45" customHeight="1">
      <c r="C389" s="1257"/>
      <c r="D389" s="1257"/>
      <c r="E389" s="1257"/>
      <c r="F389" s="1257"/>
      <c r="G389" s="1257"/>
      <c r="H389" s="1257"/>
      <c r="I389" s="1257"/>
      <c r="J389" s="1257"/>
      <c r="K389" s="1257"/>
      <c r="L389" s="1257"/>
      <c r="M389" s="1257"/>
      <c r="N389" s="1257"/>
      <c r="O389" s="1257"/>
      <c r="P389" s="1257"/>
      <c r="Q389" s="1257"/>
      <c r="R389" s="1257"/>
      <c r="S389" s="1257"/>
      <c r="T389" s="1257"/>
      <c r="U389" s="1257"/>
      <c r="V389" s="1257"/>
      <c r="W389" s="1257"/>
      <c r="X389" s="1257"/>
      <c r="Y389" s="1257"/>
      <c r="Z389" s="1257"/>
      <c r="AA389" s="1257"/>
      <c r="AB389" s="1257"/>
      <c r="AC389" s="1257"/>
      <c r="AD389" s="1257"/>
      <c r="AE389" s="1257"/>
      <c r="AF389" s="1257"/>
      <c r="AG389" s="1257"/>
      <c r="AH389" s="1283"/>
      <c r="AI389" s="1283"/>
      <c r="AJ389" s="1283"/>
      <c r="AK389" s="1283"/>
      <c r="AL389" s="1283"/>
      <c r="AM389" s="1283"/>
      <c r="AN389" s="1283"/>
      <c r="AO389" s="1257"/>
    </row>
    <row r="390" spans="3:41" s="977" customFormat="1" ht="11.45" customHeight="1">
      <c r="C390" s="1257"/>
      <c r="D390" s="1257"/>
      <c r="E390" s="1257"/>
      <c r="F390" s="1257"/>
      <c r="G390" s="1257"/>
      <c r="H390" s="1257"/>
      <c r="I390" s="1257"/>
      <c r="J390" s="1257"/>
      <c r="K390" s="1257"/>
      <c r="L390" s="1257"/>
      <c r="M390" s="1257"/>
      <c r="N390" s="1257"/>
      <c r="O390" s="1257"/>
      <c r="P390" s="1257"/>
      <c r="Q390" s="1257"/>
      <c r="R390" s="1257"/>
      <c r="S390" s="1257"/>
      <c r="T390" s="1257"/>
      <c r="U390" s="1257"/>
      <c r="V390" s="1257"/>
      <c r="W390" s="1257"/>
      <c r="X390" s="1257"/>
      <c r="Y390" s="1257"/>
      <c r="Z390" s="1257"/>
      <c r="AA390" s="1257"/>
      <c r="AB390" s="1257"/>
      <c r="AC390" s="1257"/>
      <c r="AD390" s="1257"/>
      <c r="AE390" s="1257"/>
      <c r="AF390" s="1257"/>
      <c r="AG390" s="1257"/>
      <c r="AH390" s="1283"/>
      <c r="AI390" s="1283"/>
      <c r="AJ390" s="1283"/>
      <c r="AK390" s="1283"/>
      <c r="AL390" s="1283"/>
      <c r="AM390" s="1283"/>
      <c r="AN390" s="1283"/>
      <c r="AO390" s="1257"/>
    </row>
    <row r="391" spans="3:41" s="977" customFormat="1" ht="11.45" customHeight="1">
      <c r="C391" s="1257"/>
      <c r="D391" s="1257"/>
      <c r="E391" s="1257"/>
      <c r="F391" s="1257"/>
      <c r="G391" s="1257"/>
      <c r="H391" s="1257"/>
      <c r="I391" s="1257"/>
      <c r="J391" s="1257"/>
      <c r="K391" s="1257"/>
      <c r="L391" s="1257"/>
      <c r="M391" s="1257"/>
      <c r="N391" s="1257"/>
      <c r="O391" s="1257"/>
      <c r="P391" s="1257"/>
      <c r="Q391" s="1257"/>
      <c r="R391" s="1257"/>
      <c r="S391" s="1257"/>
      <c r="T391" s="1257"/>
      <c r="U391" s="1257"/>
      <c r="V391" s="1257"/>
      <c r="W391" s="1257"/>
      <c r="X391" s="1257"/>
      <c r="Y391" s="1257"/>
      <c r="Z391" s="1257"/>
      <c r="AA391" s="1257"/>
      <c r="AB391" s="1257"/>
      <c r="AC391" s="1257"/>
      <c r="AD391" s="1257"/>
      <c r="AE391" s="1257"/>
      <c r="AF391" s="1257"/>
      <c r="AG391" s="1257"/>
      <c r="AH391" s="1283"/>
      <c r="AI391" s="1283"/>
      <c r="AJ391" s="1283"/>
      <c r="AK391" s="1283"/>
      <c r="AL391" s="1283"/>
      <c r="AM391" s="1283"/>
      <c r="AN391" s="1283"/>
      <c r="AO391" s="1257"/>
    </row>
    <row r="392" spans="3:41" s="977" customFormat="1" ht="11.45" customHeight="1">
      <c r="C392" s="1257"/>
      <c r="D392" s="1257"/>
      <c r="E392" s="1257"/>
      <c r="F392" s="1257"/>
      <c r="G392" s="1257"/>
      <c r="H392" s="1257"/>
      <c r="I392" s="1257"/>
      <c r="J392" s="1257"/>
      <c r="K392" s="1257"/>
      <c r="L392" s="1257"/>
      <c r="M392" s="1257"/>
      <c r="N392" s="1257"/>
      <c r="O392" s="1257"/>
      <c r="P392" s="1257"/>
      <c r="Q392" s="1257"/>
      <c r="R392" s="1257"/>
      <c r="S392" s="1257"/>
      <c r="T392" s="1257"/>
      <c r="U392" s="1257"/>
      <c r="V392" s="1257"/>
      <c r="W392" s="1257"/>
      <c r="X392" s="1257"/>
      <c r="Y392" s="1257"/>
      <c r="Z392" s="1257"/>
      <c r="AA392" s="1257"/>
      <c r="AB392" s="1257"/>
      <c r="AC392" s="1257"/>
      <c r="AD392" s="1257"/>
      <c r="AE392" s="1257"/>
      <c r="AF392" s="1257"/>
      <c r="AG392" s="1257"/>
      <c r="AH392" s="1283"/>
      <c r="AI392" s="1283"/>
      <c r="AJ392" s="1283"/>
      <c r="AK392" s="1283"/>
      <c r="AL392" s="1283"/>
      <c r="AM392" s="1283"/>
      <c r="AN392" s="1283"/>
      <c r="AO392" s="1257"/>
    </row>
    <row r="393" spans="3:41" s="977" customFormat="1" ht="11.45" customHeight="1">
      <c r="C393" s="1257"/>
      <c r="D393" s="1257"/>
      <c r="E393" s="1257"/>
      <c r="F393" s="1257"/>
      <c r="G393" s="1257"/>
      <c r="H393" s="1257"/>
      <c r="I393" s="1257"/>
      <c r="J393" s="1257"/>
      <c r="K393" s="1257"/>
      <c r="L393" s="1257"/>
      <c r="M393" s="1257"/>
      <c r="N393" s="1257"/>
      <c r="O393" s="1257"/>
      <c r="P393" s="1257"/>
      <c r="Q393" s="1257"/>
      <c r="R393" s="1257"/>
      <c r="S393" s="1257"/>
      <c r="T393" s="1257"/>
      <c r="U393" s="1257"/>
      <c r="V393" s="1257"/>
      <c r="W393" s="1257"/>
      <c r="X393" s="1257"/>
      <c r="Y393" s="1257"/>
      <c r="Z393" s="1257"/>
      <c r="AA393" s="1257"/>
      <c r="AB393" s="1257"/>
      <c r="AC393" s="1257"/>
      <c r="AD393" s="1257"/>
      <c r="AE393" s="1257"/>
      <c r="AF393" s="1257"/>
      <c r="AG393" s="1257"/>
      <c r="AH393" s="1283"/>
      <c r="AI393" s="1283"/>
      <c r="AJ393" s="1283"/>
      <c r="AK393" s="1283"/>
      <c r="AL393" s="1283"/>
      <c r="AM393" s="1283"/>
      <c r="AN393" s="1283"/>
      <c r="AO393" s="1257"/>
    </row>
    <row r="394" spans="3:41" s="977" customFormat="1" ht="11.45" customHeight="1">
      <c r="C394" s="1257"/>
      <c r="D394" s="1257"/>
      <c r="E394" s="1257"/>
      <c r="F394" s="1257"/>
      <c r="G394" s="1257"/>
      <c r="H394" s="1257"/>
      <c r="I394" s="1257"/>
      <c r="J394" s="1257"/>
      <c r="K394" s="1257"/>
      <c r="L394" s="1257"/>
      <c r="M394" s="1257"/>
      <c r="N394" s="1257"/>
      <c r="O394" s="1257"/>
      <c r="P394" s="1257"/>
      <c r="Q394" s="1257"/>
      <c r="R394" s="1257"/>
      <c r="S394" s="1257"/>
      <c r="T394" s="1257"/>
      <c r="U394" s="1257"/>
      <c r="V394" s="1257"/>
      <c r="W394" s="1257"/>
      <c r="X394" s="1257"/>
      <c r="Y394" s="1257"/>
      <c r="Z394" s="1257"/>
      <c r="AA394" s="1257"/>
      <c r="AB394" s="1257"/>
      <c r="AC394" s="1257"/>
      <c r="AD394" s="1257"/>
      <c r="AE394" s="1257"/>
      <c r="AF394" s="1257"/>
      <c r="AG394" s="1257"/>
      <c r="AH394" s="1283"/>
      <c r="AI394" s="1283"/>
      <c r="AJ394" s="1283"/>
      <c r="AK394" s="1283"/>
      <c r="AL394" s="1283"/>
      <c r="AM394" s="1283"/>
      <c r="AN394" s="1283"/>
      <c r="AO394" s="1257"/>
    </row>
    <row r="395" spans="3:41" s="977" customFormat="1" ht="11.45" customHeight="1">
      <c r="C395" s="1257"/>
      <c r="D395" s="1257"/>
      <c r="E395" s="1257"/>
      <c r="F395" s="1257"/>
      <c r="G395" s="1257"/>
      <c r="H395" s="1257"/>
      <c r="I395" s="1257"/>
      <c r="J395" s="1257"/>
      <c r="K395" s="1257"/>
      <c r="L395" s="1257"/>
      <c r="M395" s="1257"/>
      <c r="N395" s="1257"/>
      <c r="O395" s="1257"/>
      <c r="P395" s="1257"/>
      <c r="Q395" s="1257"/>
      <c r="R395" s="1257"/>
      <c r="S395" s="1257"/>
      <c r="T395" s="1257"/>
      <c r="U395" s="1257"/>
      <c r="V395" s="1257"/>
      <c r="W395" s="1257"/>
      <c r="X395" s="1257"/>
      <c r="Y395" s="1257"/>
      <c r="Z395" s="1257"/>
      <c r="AA395" s="1257"/>
      <c r="AB395" s="1257"/>
      <c r="AC395" s="1257"/>
      <c r="AD395" s="1257"/>
      <c r="AE395" s="1257"/>
      <c r="AF395" s="1257"/>
      <c r="AG395" s="1257"/>
      <c r="AH395" s="1283"/>
      <c r="AI395" s="1283"/>
      <c r="AJ395" s="1283"/>
      <c r="AK395" s="1283"/>
      <c r="AL395" s="1283"/>
      <c r="AM395" s="1283"/>
      <c r="AN395" s="1283"/>
      <c r="AO395" s="1257"/>
    </row>
    <row r="396" spans="3:41" s="977" customFormat="1" ht="11.45" customHeight="1">
      <c r="C396" s="1257"/>
      <c r="D396" s="1257"/>
      <c r="E396" s="1257"/>
      <c r="F396" s="1257"/>
      <c r="G396" s="1257"/>
      <c r="H396" s="1257"/>
      <c r="I396" s="1257"/>
      <c r="J396" s="1257"/>
      <c r="K396" s="1257"/>
      <c r="L396" s="1257"/>
      <c r="M396" s="1257"/>
      <c r="N396" s="1257"/>
      <c r="O396" s="1257"/>
      <c r="P396" s="1257"/>
      <c r="Q396" s="1257"/>
      <c r="R396" s="1257"/>
      <c r="S396" s="1257"/>
      <c r="T396" s="1257"/>
      <c r="U396" s="1257"/>
      <c r="V396" s="1257"/>
      <c r="W396" s="1257"/>
      <c r="X396" s="1257"/>
      <c r="Y396" s="1257"/>
      <c r="Z396" s="1257"/>
      <c r="AA396" s="1257"/>
      <c r="AB396" s="1257"/>
      <c r="AC396" s="1257"/>
      <c r="AD396" s="1257"/>
      <c r="AE396" s="1257"/>
      <c r="AF396" s="1257"/>
      <c r="AG396" s="1257"/>
      <c r="AH396" s="1283"/>
      <c r="AI396" s="1283"/>
      <c r="AJ396" s="1283"/>
      <c r="AK396" s="1283"/>
      <c r="AL396" s="1283"/>
      <c r="AM396" s="1283"/>
      <c r="AN396" s="1283"/>
      <c r="AO396" s="1257"/>
    </row>
    <row r="397" spans="3:41" s="977" customFormat="1" ht="11.45" customHeight="1">
      <c r="C397" s="1257"/>
      <c r="D397" s="1257"/>
      <c r="E397" s="1257"/>
      <c r="F397" s="1257"/>
      <c r="G397" s="1257"/>
      <c r="H397" s="1257"/>
      <c r="I397" s="1257"/>
      <c r="J397" s="1257"/>
      <c r="K397" s="1257"/>
      <c r="L397" s="1257"/>
      <c r="M397" s="1257"/>
      <c r="N397" s="1257"/>
      <c r="O397" s="1257"/>
      <c r="P397" s="1257"/>
      <c r="Q397" s="1257"/>
      <c r="R397" s="1257"/>
      <c r="S397" s="1257"/>
      <c r="T397" s="1257"/>
      <c r="U397" s="1257"/>
      <c r="V397" s="1257"/>
      <c r="W397" s="1257"/>
      <c r="X397" s="1257"/>
      <c r="Y397" s="1257"/>
      <c r="Z397" s="1257"/>
      <c r="AA397" s="1257"/>
      <c r="AB397" s="1257"/>
      <c r="AC397" s="1257"/>
      <c r="AD397" s="1257"/>
      <c r="AE397" s="1257"/>
      <c r="AF397" s="1257"/>
      <c r="AG397" s="1257"/>
      <c r="AH397" s="1283"/>
      <c r="AI397" s="1283"/>
      <c r="AJ397" s="1283"/>
      <c r="AK397" s="1283"/>
      <c r="AL397" s="1283"/>
      <c r="AM397" s="1283"/>
      <c r="AN397" s="1283"/>
      <c r="AO397" s="1257"/>
    </row>
    <row r="398" spans="3:41" s="977" customFormat="1" ht="11.45" customHeight="1">
      <c r="C398" s="1257"/>
      <c r="D398" s="1257"/>
      <c r="E398" s="1257"/>
      <c r="F398" s="1257"/>
      <c r="G398" s="1257"/>
      <c r="H398" s="1257"/>
      <c r="I398" s="1257"/>
      <c r="J398" s="1257"/>
      <c r="K398" s="1257"/>
      <c r="L398" s="1257"/>
      <c r="M398" s="1257"/>
      <c r="N398" s="1257"/>
      <c r="O398" s="1257"/>
      <c r="P398" s="1257"/>
      <c r="Q398" s="1257"/>
      <c r="R398" s="1257"/>
      <c r="S398" s="1257"/>
      <c r="T398" s="1257"/>
      <c r="U398" s="1257"/>
      <c r="V398" s="1257"/>
      <c r="W398" s="1257"/>
      <c r="X398" s="1257"/>
      <c r="Y398" s="1257"/>
      <c r="Z398" s="1257"/>
      <c r="AA398" s="1257"/>
      <c r="AB398" s="1257"/>
      <c r="AC398" s="1257"/>
      <c r="AD398" s="1257"/>
      <c r="AE398" s="1257"/>
      <c r="AF398" s="1257"/>
      <c r="AG398" s="1257"/>
      <c r="AH398" s="1283"/>
      <c r="AI398" s="1283"/>
      <c r="AJ398" s="1283"/>
      <c r="AK398" s="1283"/>
      <c r="AL398" s="1283"/>
      <c r="AM398" s="1283"/>
      <c r="AN398" s="1283"/>
      <c r="AO398" s="1257"/>
    </row>
    <row r="399" spans="3:41" s="977" customFormat="1" ht="11.45" customHeight="1">
      <c r="C399" s="1257"/>
      <c r="D399" s="1257"/>
      <c r="E399" s="1257"/>
      <c r="F399" s="1257"/>
      <c r="G399" s="1257"/>
      <c r="H399" s="1257"/>
      <c r="I399" s="1257"/>
      <c r="J399" s="1257"/>
      <c r="K399" s="1257"/>
      <c r="L399" s="1257"/>
      <c r="M399" s="1257"/>
      <c r="N399" s="1257"/>
      <c r="O399" s="1257"/>
      <c r="P399" s="1257"/>
      <c r="Q399" s="1257"/>
      <c r="R399" s="1257"/>
      <c r="S399" s="1257"/>
      <c r="T399" s="1257"/>
      <c r="U399" s="1257"/>
      <c r="V399" s="1257"/>
      <c r="W399" s="1257"/>
      <c r="X399" s="1257"/>
      <c r="Y399" s="1257"/>
      <c r="Z399" s="1257"/>
      <c r="AA399" s="1257"/>
      <c r="AB399" s="1257"/>
      <c r="AC399" s="1257"/>
      <c r="AD399" s="1257"/>
      <c r="AE399" s="1257"/>
      <c r="AF399" s="1257"/>
      <c r="AG399" s="1257"/>
      <c r="AH399" s="1283"/>
      <c r="AI399" s="1283"/>
      <c r="AJ399" s="1283"/>
      <c r="AK399" s="1283"/>
      <c r="AL399" s="1283"/>
      <c r="AM399" s="1283"/>
      <c r="AN399" s="1283"/>
      <c r="AO399" s="1257"/>
    </row>
    <row r="400" spans="3:41" s="977" customFormat="1" ht="11.45" customHeight="1">
      <c r="C400" s="1257"/>
      <c r="D400" s="1257"/>
      <c r="E400" s="1257"/>
      <c r="F400" s="1257"/>
      <c r="G400" s="1257"/>
      <c r="H400" s="1257"/>
      <c r="I400" s="1257"/>
      <c r="J400" s="1257"/>
      <c r="K400" s="1257"/>
      <c r="L400" s="1257"/>
      <c r="M400" s="1257"/>
      <c r="N400" s="1257"/>
      <c r="O400" s="1257"/>
      <c r="P400" s="1257"/>
      <c r="Q400" s="1257"/>
      <c r="R400" s="1257"/>
      <c r="S400" s="1257"/>
      <c r="T400" s="1257"/>
      <c r="U400" s="1257"/>
      <c r="V400" s="1257"/>
      <c r="W400" s="1257"/>
      <c r="X400" s="1257"/>
      <c r="Y400" s="1257"/>
      <c r="Z400" s="1257"/>
      <c r="AA400" s="1257"/>
      <c r="AB400" s="1257"/>
      <c r="AC400" s="1257"/>
      <c r="AD400" s="1257"/>
      <c r="AE400" s="1257"/>
      <c r="AF400" s="1257"/>
      <c r="AG400" s="1257"/>
      <c r="AH400" s="1283"/>
      <c r="AI400" s="1283"/>
      <c r="AJ400" s="1283"/>
      <c r="AK400" s="1283"/>
      <c r="AL400" s="1283"/>
      <c r="AM400" s="1283"/>
      <c r="AN400" s="1283"/>
      <c r="AO400" s="1257"/>
    </row>
    <row r="401" spans="3:41" s="977" customFormat="1" ht="11.45" customHeight="1">
      <c r="C401" s="1257"/>
      <c r="D401" s="1257"/>
      <c r="E401" s="1257"/>
      <c r="F401" s="1257"/>
      <c r="G401" s="1257"/>
      <c r="H401" s="1257"/>
      <c r="I401" s="1257"/>
      <c r="J401" s="1257"/>
      <c r="K401" s="1257"/>
      <c r="L401" s="1257"/>
      <c r="M401" s="1257"/>
      <c r="N401" s="1257"/>
      <c r="O401" s="1257"/>
      <c r="P401" s="1257"/>
      <c r="Q401" s="1257"/>
      <c r="R401" s="1257"/>
      <c r="S401" s="1257"/>
      <c r="T401" s="1257"/>
      <c r="U401" s="1257"/>
      <c r="V401" s="1257"/>
      <c r="W401" s="1257"/>
      <c r="X401" s="1257"/>
      <c r="Y401" s="1257"/>
      <c r="Z401" s="1257"/>
      <c r="AA401" s="1257"/>
      <c r="AB401" s="1257"/>
      <c r="AC401" s="1257"/>
      <c r="AD401" s="1257"/>
      <c r="AE401" s="1257"/>
      <c r="AF401" s="1257"/>
      <c r="AG401" s="1257"/>
      <c r="AH401" s="1283"/>
      <c r="AI401" s="1283"/>
      <c r="AJ401" s="1283"/>
      <c r="AK401" s="1283"/>
      <c r="AL401" s="1283"/>
      <c r="AM401" s="1283"/>
      <c r="AN401" s="1283"/>
      <c r="AO401" s="1257"/>
    </row>
    <row r="402" spans="3:41" s="977" customFormat="1" ht="11.45" customHeight="1">
      <c r="C402" s="1257"/>
      <c r="D402" s="1257"/>
      <c r="E402" s="1257"/>
      <c r="F402" s="1257"/>
      <c r="G402" s="1257"/>
      <c r="H402" s="1257"/>
      <c r="I402" s="1257"/>
      <c r="J402" s="1257"/>
      <c r="K402" s="1257"/>
      <c r="L402" s="1257"/>
      <c r="M402" s="1257"/>
      <c r="N402" s="1257"/>
      <c r="O402" s="1257"/>
      <c r="P402" s="1257"/>
      <c r="Q402" s="1257"/>
      <c r="R402" s="1257"/>
      <c r="S402" s="1257"/>
      <c r="T402" s="1257"/>
      <c r="U402" s="1257"/>
      <c r="V402" s="1257"/>
      <c r="W402" s="1257"/>
      <c r="X402" s="1257"/>
      <c r="Y402" s="1257"/>
      <c r="Z402" s="1257"/>
      <c r="AA402" s="1257"/>
      <c r="AB402" s="1257"/>
      <c r="AC402" s="1257"/>
      <c r="AD402" s="1257"/>
      <c r="AE402" s="1257"/>
      <c r="AF402" s="1257"/>
      <c r="AG402" s="1257"/>
      <c r="AH402" s="1283"/>
      <c r="AI402" s="1283"/>
      <c r="AJ402" s="1283"/>
      <c r="AK402" s="1283"/>
      <c r="AL402" s="1283"/>
      <c r="AM402" s="1283"/>
      <c r="AN402" s="1283"/>
      <c r="AO402" s="1257"/>
    </row>
    <row r="403" spans="3:41" s="977" customFormat="1" ht="11.45" customHeight="1">
      <c r="C403" s="1257"/>
      <c r="D403" s="1257"/>
      <c r="E403" s="1257"/>
      <c r="F403" s="1257"/>
      <c r="G403" s="1257"/>
      <c r="H403" s="1257"/>
      <c r="I403" s="1257"/>
      <c r="J403" s="1257"/>
      <c r="K403" s="1257"/>
      <c r="L403" s="1257"/>
      <c r="M403" s="1257"/>
      <c r="N403" s="1257"/>
      <c r="O403" s="1257"/>
      <c r="P403" s="1257"/>
      <c r="Q403" s="1257"/>
      <c r="R403" s="1257"/>
      <c r="S403" s="1257"/>
      <c r="T403" s="1257"/>
      <c r="U403" s="1257"/>
      <c r="V403" s="1257"/>
      <c r="W403" s="1257"/>
      <c r="X403" s="1257"/>
      <c r="Y403" s="1257"/>
      <c r="Z403" s="1257"/>
      <c r="AA403" s="1257"/>
      <c r="AB403" s="1257"/>
      <c r="AC403" s="1257"/>
      <c r="AD403" s="1257"/>
      <c r="AE403" s="1257"/>
      <c r="AF403" s="1257"/>
      <c r="AG403" s="1257"/>
      <c r="AH403" s="1283"/>
      <c r="AI403" s="1283"/>
      <c r="AJ403" s="1283"/>
      <c r="AK403" s="1283"/>
      <c r="AL403" s="1283"/>
      <c r="AM403" s="1283"/>
      <c r="AN403" s="1283"/>
      <c r="AO403" s="1257"/>
    </row>
    <row r="404" spans="3:41" s="977" customFormat="1" ht="11.45" customHeight="1">
      <c r="C404" s="1257"/>
      <c r="D404" s="1257"/>
      <c r="E404" s="1257"/>
      <c r="F404" s="1257"/>
      <c r="G404" s="1257"/>
      <c r="H404" s="1257"/>
      <c r="I404" s="1257"/>
      <c r="J404" s="1257"/>
      <c r="K404" s="1257"/>
      <c r="L404" s="1257"/>
      <c r="M404" s="1257"/>
      <c r="N404" s="1257"/>
      <c r="O404" s="1257"/>
      <c r="P404" s="1257"/>
      <c r="Q404" s="1257"/>
      <c r="R404" s="1257"/>
      <c r="S404" s="1257"/>
      <c r="T404" s="1257"/>
      <c r="U404" s="1257"/>
      <c r="V404" s="1257"/>
      <c r="W404" s="1257"/>
      <c r="X404" s="1257"/>
      <c r="Y404" s="1257"/>
      <c r="Z404" s="1257"/>
      <c r="AA404" s="1257"/>
      <c r="AB404" s="1257"/>
      <c r="AC404" s="1257"/>
      <c r="AD404" s="1257"/>
      <c r="AE404" s="1257"/>
      <c r="AF404" s="1257"/>
      <c r="AG404" s="1257"/>
      <c r="AH404" s="1283"/>
      <c r="AI404" s="1283"/>
      <c r="AJ404" s="1283"/>
      <c r="AK404" s="1283"/>
      <c r="AL404" s="1283"/>
      <c r="AM404" s="1283"/>
      <c r="AN404" s="1283"/>
      <c r="AO404" s="1257"/>
    </row>
    <row r="405" spans="3:41" s="977" customFormat="1" ht="11.45" customHeight="1">
      <c r="C405" s="1257"/>
      <c r="D405" s="1257"/>
      <c r="E405" s="1257"/>
      <c r="F405" s="1257"/>
      <c r="G405" s="1257"/>
      <c r="H405" s="1257"/>
      <c r="I405" s="1257"/>
      <c r="J405" s="1257"/>
      <c r="K405" s="1257"/>
      <c r="L405" s="1257"/>
      <c r="M405" s="1257"/>
      <c r="N405" s="1257"/>
      <c r="O405" s="1257"/>
      <c r="P405" s="1257"/>
      <c r="Q405" s="1257"/>
      <c r="R405" s="1257"/>
      <c r="S405" s="1257"/>
      <c r="T405" s="1257"/>
      <c r="U405" s="1257"/>
      <c r="V405" s="1257"/>
      <c r="W405" s="1257"/>
      <c r="X405" s="1257"/>
      <c r="Y405" s="1257"/>
      <c r="Z405" s="1257"/>
      <c r="AA405" s="1257"/>
      <c r="AB405" s="1257"/>
      <c r="AC405" s="1257"/>
      <c r="AD405" s="1257"/>
      <c r="AE405" s="1257"/>
      <c r="AF405" s="1257"/>
      <c r="AG405" s="1257"/>
      <c r="AH405" s="1283"/>
      <c r="AI405" s="1283"/>
      <c r="AJ405" s="1283"/>
      <c r="AK405" s="1283"/>
      <c r="AL405" s="1283"/>
      <c r="AM405" s="1283"/>
      <c r="AN405" s="1283"/>
      <c r="AO405" s="1257"/>
    </row>
    <row r="406" spans="3:41" s="977" customFormat="1" ht="11.45" customHeight="1">
      <c r="C406" s="1257"/>
      <c r="D406" s="1257"/>
      <c r="E406" s="1257"/>
      <c r="F406" s="1257"/>
      <c r="G406" s="1257"/>
      <c r="H406" s="1257"/>
      <c r="I406" s="1257"/>
      <c r="J406" s="1257"/>
      <c r="K406" s="1257"/>
      <c r="L406" s="1257"/>
      <c r="M406" s="1257"/>
      <c r="N406" s="1257"/>
      <c r="O406" s="1257"/>
      <c r="P406" s="1257"/>
      <c r="Q406" s="1257"/>
      <c r="R406" s="1257"/>
      <c r="S406" s="1257"/>
      <c r="T406" s="1257"/>
      <c r="U406" s="1257"/>
      <c r="V406" s="1257"/>
      <c r="W406" s="1257"/>
      <c r="X406" s="1257"/>
      <c r="Y406" s="1257"/>
      <c r="Z406" s="1257"/>
      <c r="AA406" s="1257"/>
      <c r="AB406" s="1257"/>
      <c r="AC406" s="1257"/>
      <c r="AD406" s="1257"/>
      <c r="AE406" s="1257"/>
      <c r="AF406" s="1257"/>
      <c r="AG406" s="1257"/>
      <c r="AH406" s="1283"/>
      <c r="AI406" s="1283"/>
      <c r="AJ406" s="1283"/>
      <c r="AK406" s="1283"/>
      <c r="AL406" s="1283"/>
      <c r="AM406" s="1283"/>
      <c r="AN406" s="1283"/>
      <c r="AO406" s="1257"/>
    </row>
    <row r="407" spans="3:41" s="977" customFormat="1" ht="11.45" customHeight="1">
      <c r="C407" s="1257"/>
      <c r="D407" s="1257"/>
      <c r="E407" s="1257"/>
      <c r="F407" s="1257"/>
      <c r="G407" s="1257"/>
      <c r="H407" s="1257"/>
      <c r="I407" s="1257"/>
      <c r="J407" s="1257"/>
      <c r="K407" s="1257"/>
      <c r="L407" s="1257"/>
      <c r="M407" s="1257"/>
      <c r="N407" s="1257"/>
      <c r="O407" s="1257"/>
      <c r="P407" s="1257"/>
      <c r="Q407" s="1257"/>
      <c r="R407" s="1257"/>
      <c r="S407" s="1257"/>
      <c r="T407" s="1257"/>
      <c r="U407" s="1257"/>
      <c r="V407" s="1257"/>
      <c r="W407" s="1257"/>
      <c r="X407" s="1257"/>
      <c r="Y407" s="1257"/>
      <c r="Z407" s="1257"/>
      <c r="AA407" s="1257"/>
      <c r="AB407" s="1257"/>
      <c r="AC407" s="1257"/>
      <c r="AD407" s="1257"/>
      <c r="AE407" s="1257"/>
      <c r="AF407" s="1257"/>
      <c r="AG407" s="1257"/>
      <c r="AH407" s="1283"/>
      <c r="AI407" s="1283"/>
      <c r="AJ407" s="1283"/>
      <c r="AK407" s="1283"/>
      <c r="AL407" s="1283"/>
      <c r="AM407" s="1283"/>
      <c r="AN407" s="1283"/>
      <c r="AO407" s="1257"/>
    </row>
    <row r="408" spans="3:41" s="977" customFormat="1" ht="11.45" customHeight="1">
      <c r="C408" s="1257"/>
      <c r="D408" s="1257"/>
      <c r="E408" s="1257"/>
      <c r="F408" s="1257"/>
      <c r="G408" s="1257"/>
      <c r="H408" s="1257"/>
      <c r="I408" s="1257"/>
      <c r="J408" s="1257"/>
      <c r="K408" s="1257"/>
      <c r="L408" s="1257"/>
      <c r="M408" s="1257"/>
      <c r="N408" s="1257"/>
      <c r="O408" s="1257"/>
      <c r="P408" s="1257"/>
      <c r="Q408" s="1257"/>
      <c r="R408" s="1257"/>
      <c r="S408" s="1257"/>
      <c r="T408" s="1257"/>
      <c r="U408" s="1257"/>
      <c r="V408" s="1257"/>
      <c r="W408" s="1257"/>
      <c r="X408" s="1257"/>
      <c r="Y408" s="1257"/>
      <c r="Z408" s="1257"/>
      <c r="AA408" s="1257"/>
      <c r="AB408" s="1257"/>
      <c r="AC408" s="1257"/>
      <c r="AD408" s="1257"/>
      <c r="AE408" s="1257"/>
      <c r="AF408" s="1257"/>
      <c r="AG408" s="1257"/>
      <c r="AH408" s="1283"/>
      <c r="AI408" s="1283"/>
      <c r="AJ408" s="1283"/>
      <c r="AK408" s="1283"/>
      <c r="AL408" s="1283"/>
      <c r="AM408" s="1283"/>
      <c r="AN408" s="1283"/>
      <c r="AO408" s="1257"/>
    </row>
    <row r="409" spans="3:41" s="977" customFormat="1" ht="11.45" customHeight="1">
      <c r="C409" s="1257"/>
      <c r="D409" s="1257"/>
      <c r="E409" s="1257"/>
      <c r="F409" s="1257"/>
      <c r="G409" s="1257"/>
      <c r="H409" s="1257"/>
      <c r="I409" s="1257"/>
      <c r="J409" s="1257"/>
      <c r="K409" s="1257"/>
      <c r="L409" s="1257"/>
      <c r="M409" s="1257"/>
      <c r="N409" s="1257"/>
      <c r="O409" s="1257"/>
      <c r="P409" s="1257"/>
      <c r="Q409" s="1257"/>
      <c r="R409" s="1257"/>
      <c r="S409" s="1257"/>
      <c r="T409" s="1257"/>
      <c r="U409" s="1257"/>
      <c r="V409" s="1257"/>
      <c r="W409" s="1257"/>
      <c r="X409" s="1257"/>
      <c r="Y409" s="1257"/>
      <c r="Z409" s="1257"/>
      <c r="AA409" s="1257"/>
      <c r="AB409" s="1257"/>
      <c r="AC409" s="1257"/>
      <c r="AD409" s="1257"/>
      <c r="AE409" s="1257"/>
      <c r="AF409" s="1257"/>
      <c r="AG409" s="1257"/>
      <c r="AH409" s="1283"/>
      <c r="AI409" s="1283"/>
      <c r="AJ409" s="1283"/>
      <c r="AK409" s="1283"/>
      <c r="AL409" s="1283"/>
      <c r="AM409" s="1283"/>
      <c r="AN409" s="1283"/>
      <c r="AO409" s="1257"/>
    </row>
    <row r="410" spans="3:41" s="977" customFormat="1" ht="11.45" customHeight="1">
      <c r="C410" s="1257"/>
      <c r="D410" s="1257"/>
      <c r="E410" s="1257"/>
      <c r="F410" s="1257"/>
      <c r="G410" s="1257"/>
      <c r="H410" s="1257"/>
      <c r="I410" s="1257"/>
      <c r="J410" s="1257"/>
      <c r="K410" s="1257"/>
      <c r="L410" s="1257"/>
      <c r="M410" s="1257"/>
      <c r="N410" s="1257"/>
      <c r="O410" s="1257"/>
      <c r="P410" s="1257"/>
      <c r="Q410" s="1257"/>
      <c r="R410" s="1257"/>
      <c r="S410" s="1257"/>
      <c r="T410" s="1257"/>
      <c r="U410" s="1257"/>
      <c r="V410" s="1257"/>
      <c r="W410" s="1257"/>
      <c r="X410" s="1257"/>
      <c r="Y410" s="1257"/>
      <c r="Z410" s="1257"/>
      <c r="AA410" s="1257"/>
      <c r="AB410" s="1257"/>
      <c r="AC410" s="1257"/>
      <c r="AD410" s="1257"/>
      <c r="AE410" s="1257"/>
      <c r="AF410" s="1257"/>
      <c r="AG410" s="1257"/>
      <c r="AH410" s="1283"/>
      <c r="AI410" s="1283"/>
      <c r="AJ410" s="1283"/>
      <c r="AK410" s="1283"/>
      <c r="AL410" s="1283"/>
      <c r="AM410" s="1283"/>
      <c r="AN410" s="1283"/>
      <c r="AO410" s="1257"/>
    </row>
    <row r="411" spans="3:41" s="977" customFormat="1" ht="11.45" customHeight="1">
      <c r="C411" s="1257"/>
      <c r="D411" s="1257"/>
      <c r="E411" s="1257"/>
      <c r="F411" s="1257"/>
      <c r="G411" s="1257"/>
      <c r="H411" s="1257"/>
      <c r="I411" s="1257"/>
      <c r="J411" s="1257"/>
      <c r="K411" s="1257"/>
      <c r="L411" s="1257"/>
      <c r="M411" s="1257"/>
      <c r="N411" s="1257"/>
      <c r="O411" s="1257"/>
      <c r="P411" s="1257"/>
      <c r="Q411" s="1257"/>
      <c r="R411" s="1257"/>
      <c r="S411" s="1257"/>
      <c r="T411" s="1257"/>
      <c r="U411" s="1257"/>
      <c r="V411" s="1257"/>
      <c r="W411" s="1257"/>
      <c r="X411" s="1257"/>
      <c r="Y411" s="1257"/>
      <c r="Z411" s="1257"/>
      <c r="AA411" s="1257"/>
      <c r="AB411" s="1257"/>
      <c r="AC411" s="1257"/>
      <c r="AD411" s="1257"/>
      <c r="AE411" s="1257"/>
      <c r="AF411" s="1257"/>
      <c r="AG411" s="1257"/>
      <c r="AH411" s="1283"/>
      <c r="AI411" s="1283"/>
      <c r="AJ411" s="1283"/>
      <c r="AK411" s="1283"/>
      <c r="AL411" s="1283"/>
      <c r="AM411" s="1283"/>
      <c r="AN411" s="1283"/>
      <c r="AO411" s="1257"/>
    </row>
    <row r="412" spans="3:41" s="977" customFormat="1" ht="11.45" customHeight="1">
      <c r="C412" s="1257"/>
      <c r="D412" s="1257"/>
      <c r="E412" s="1257"/>
      <c r="F412" s="1257"/>
      <c r="G412" s="1257"/>
      <c r="H412" s="1257"/>
      <c r="I412" s="1257"/>
      <c r="J412" s="1257"/>
      <c r="K412" s="1257"/>
      <c r="L412" s="1257"/>
      <c r="M412" s="1257"/>
      <c r="N412" s="1257"/>
      <c r="O412" s="1257"/>
      <c r="P412" s="1257"/>
      <c r="Q412" s="1257"/>
      <c r="R412" s="1257"/>
      <c r="S412" s="1257"/>
      <c r="T412" s="1257"/>
      <c r="U412" s="1257"/>
      <c r="V412" s="1257"/>
      <c r="W412" s="1257"/>
      <c r="X412" s="1257"/>
      <c r="Y412" s="1257"/>
      <c r="Z412" s="1257"/>
      <c r="AA412" s="1257"/>
      <c r="AB412" s="1257"/>
      <c r="AC412" s="1257"/>
      <c r="AD412" s="1257"/>
      <c r="AE412" s="1257"/>
      <c r="AF412" s="1257"/>
      <c r="AG412" s="1257"/>
      <c r="AH412" s="1283"/>
      <c r="AI412" s="1283"/>
      <c r="AJ412" s="1283"/>
      <c r="AK412" s="1283"/>
      <c r="AL412" s="1283"/>
      <c r="AM412" s="1283"/>
      <c r="AN412" s="1283"/>
      <c r="AO412" s="1257"/>
    </row>
    <row r="413" spans="3:41" s="977" customFormat="1" ht="11.45" customHeight="1">
      <c r="C413" s="1257"/>
      <c r="D413" s="1257"/>
      <c r="E413" s="1257"/>
      <c r="F413" s="1257"/>
      <c r="G413" s="1257"/>
      <c r="H413" s="1257"/>
      <c r="I413" s="1257"/>
      <c r="J413" s="1257"/>
      <c r="K413" s="1257"/>
      <c r="L413" s="1257"/>
      <c r="M413" s="1257"/>
      <c r="N413" s="1257"/>
      <c r="O413" s="1257"/>
      <c r="P413" s="1257"/>
      <c r="Q413" s="1257"/>
      <c r="R413" s="1257"/>
      <c r="S413" s="1257"/>
      <c r="T413" s="1257"/>
      <c r="U413" s="1257"/>
      <c r="V413" s="1257"/>
      <c r="W413" s="1257"/>
      <c r="X413" s="1257"/>
      <c r="Y413" s="1257"/>
      <c r="Z413" s="1257"/>
      <c r="AA413" s="1257"/>
      <c r="AB413" s="1257"/>
      <c r="AC413" s="1257"/>
      <c r="AD413" s="1257"/>
      <c r="AE413" s="1257"/>
      <c r="AF413" s="1257"/>
      <c r="AG413" s="1257"/>
      <c r="AH413" s="1283"/>
      <c r="AI413" s="1283"/>
      <c r="AJ413" s="1283"/>
      <c r="AK413" s="1283"/>
      <c r="AL413" s="1283"/>
      <c r="AM413" s="1283"/>
      <c r="AN413" s="1283"/>
      <c r="AO413" s="1257"/>
    </row>
    <row r="414" spans="3:41" s="977" customFormat="1" ht="11.45" customHeight="1">
      <c r="C414" s="1257"/>
      <c r="D414" s="1257"/>
      <c r="E414" s="1257"/>
      <c r="F414" s="1257"/>
      <c r="G414" s="1257"/>
      <c r="H414" s="1257"/>
      <c r="I414" s="1257"/>
      <c r="J414" s="1257"/>
      <c r="K414" s="1257"/>
      <c r="L414" s="1257"/>
      <c r="M414" s="1257"/>
      <c r="N414" s="1257"/>
      <c r="O414" s="1257"/>
      <c r="P414" s="1257"/>
      <c r="Q414" s="1257"/>
      <c r="R414" s="1257"/>
      <c r="S414" s="1257"/>
      <c r="T414" s="1257"/>
      <c r="U414" s="1257"/>
      <c r="V414" s="1257"/>
      <c r="W414" s="1257"/>
      <c r="X414" s="1257"/>
      <c r="Y414" s="1257"/>
      <c r="Z414" s="1257"/>
      <c r="AA414" s="1257"/>
      <c r="AB414" s="1257"/>
      <c r="AC414" s="1257"/>
      <c r="AD414" s="1257"/>
      <c r="AE414" s="1257"/>
      <c r="AF414" s="1257"/>
      <c r="AG414" s="1257"/>
      <c r="AH414" s="1283"/>
      <c r="AI414" s="1283"/>
      <c r="AJ414" s="1283"/>
      <c r="AK414" s="1283"/>
      <c r="AL414" s="1283"/>
      <c r="AM414" s="1283"/>
      <c r="AN414" s="1283"/>
      <c r="AO414" s="1257"/>
    </row>
    <row r="415" spans="3:41" s="977" customFormat="1" ht="11.45" customHeight="1">
      <c r="C415" s="1257"/>
      <c r="D415" s="1257"/>
      <c r="E415" s="1257"/>
      <c r="F415" s="1257"/>
      <c r="G415" s="1257"/>
      <c r="H415" s="1257"/>
      <c r="I415" s="1257"/>
      <c r="J415" s="1257"/>
      <c r="K415" s="1257"/>
      <c r="L415" s="1257"/>
      <c r="M415" s="1257"/>
      <c r="N415" s="1257"/>
      <c r="O415" s="1257"/>
      <c r="P415" s="1257"/>
      <c r="Q415" s="1257"/>
      <c r="R415" s="1257"/>
      <c r="S415" s="1257"/>
      <c r="T415" s="1257"/>
      <c r="U415" s="1257"/>
      <c r="V415" s="1257"/>
      <c r="W415" s="1257"/>
      <c r="X415" s="1257"/>
      <c r="Y415" s="1257"/>
      <c r="Z415" s="1257"/>
      <c r="AA415" s="1257"/>
      <c r="AB415" s="1257"/>
      <c r="AC415" s="1257"/>
      <c r="AD415" s="1257"/>
      <c r="AE415" s="1257"/>
      <c r="AF415" s="1257"/>
      <c r="AG415" s="1257"/>
      <c r="AH415" s="1283"/>
      <c r="AI415" s="1283"/>
      <c r="AJ415" s="1283"/>
      <c r="AK415" s="1283"/>
      <c r="AL415" s="1283"/>
      <c r="AM415" s="1283"/>
      <c r="AN415" s="1283"/>
      <c r="AO415" s="1257"/>
    </row>
    <row r="416" spans="3:41" s="977" customFormat="1" ht="11.45" customHeight="1">
      <c r="C416" s="1257"/>
      <c r="D416" s="1257"/>
      <c r="E416" s="1257"/>
      <c r="F416" s="1257"/>
      <c r="G416" s="1257"/>
      <c r="H416" s="1257"/>
      <c r="I416" s="1257"/>
      <c r="J416" s="1257"/>
      <c r="K416" s="1257"/>
      <c r="L416" s="1257"/>
      <c r="M416" s="1257"/>
      <c r="N416" s="1257"/>
      <c r="O416" s="1257"/>
      <c r="P416" s="1257"/>
      <c r="Q416" s="1257"/>
      <c r="R416" s="1257"/>
      <c r="S416" s="1257"/>
      <c r="T416" s="1257"/>
      <c r="U416" s="1257"/>
      <c r="V416" s="1257"/>
      <c r="W416" s="1257"/>
      <c r="X416" s="1257"/>
      <c r="Y416" s="1257"/>
      <c r="Z416" s="1257"/>
      <c r="AA416" s="1257"/>
      <c r="AB416" s="1257"/>
      <c r="AC416" s="1257"/>
      <c r="AD416" s="1257"/>
      <c r="AE416" s="1257"/>
      <c r="AF416" s="1257"/>
      <c r="AG416" s="1257"/>
      <c r="AH416" s="1283"/>
      <c r="AI416" s="1283"/>
      <c r="AJ416" s="1283"/>
      <c r="AK416" s="1283"/>
      <c r="AL416" s="1283"/>
      <c r="AM416" s="1283"/>
      <c r="AN416" s="1283"/>
      <c r="AO416" s="1257"/>
    </row>
    <row r="417" spans="3:41" s="977" customFormat="1" ht="11.45" customHeight="1">
      <c r="C417" s="1257"/>
      <c r="D417" s="1257"/>
      <c r="E417" s="1257"/>
      <c r="F417" s="1257"/>
      <c r="G417" s="1257"/>
      <c r="H417" s="1257"/>
      <c r="I417" s="1257"/>
      <c r="J417" s="1257"/>
      <c r="K417" s="1257"/>
      <c r="L417" s="1257"/>
      <c r="M417" s="1257"/>
      <c r="N417" s="1257"/>
      <c r="O417" s="1257"/>
      <c r="P417" s="1257"/>
      <c r="Q417" s="1257"/>
      <c r="R417" s="1257"/>
      <c r="S417" s="1257"/>
      <c r="T417" s="1257"/>
      <c r="U417" s="1257"/>
      <c r="V417" s="1257"/>
      <c r="W417" s="1257"/>
      <c r="X417" s="1257"/>
      <c r="Y417" s="1257"/>
      <c r="Z417" s="1257"/>
      <c r="AA417" s="1257"/>
      <c r="AB417" s="1257"/>
      <c r="AC417" s="1257"/>
      <c r="AD417" s="1257"/>
      <c r="AE417" s="1257"/>
      <c r="AF417" s="1257"/>
      <c r="AG417" s="1257"/>
      <c r="AH417" s="1283"/>
      <c r="AI417" s="1283"/>
      <c r="AJ417" s="1283"/>
      <c r="AK417" s="1283"/>
      <c r="AL417" s="1283"/>
      <c r="AM417" s="1283"/>
      <c r="AN417" s="1283"/>
      <c r="AO417" s="1257"/>
    </row>
    <row r="418" spans="3:41" s="977" customFormat="1" ht="11.45" customHeight="1">
      <c r="C418" s="1257"/>
      <c r="D418" s="1257"/>
      <c r="E418" s="1257"/>
      <c r="F418" s="1257"/>
      <c r="G418" s="1257"/>
      <c r="H418" s="1257"/>
      <c r="I418" s="1257"/>
      <c r="J418" s="1257"/>
      <c r="K418" s="1257"/>
      <c r="L418" s="1257"/>
      <c r="M418" s="1257"/>
      <c r="N418" s="1257"/>
      <c r="O418" s="1257"/>
      <c r="P418" s="1257"/>
      <c r="Q418" s="1257"/>
      <c r="R418" s="1257"/>
      <c r="S418" s="1257"/>
      <c r="T418" s="1257"/>
      <c r="U418" s="1257"/>
      <c r="V418" s="1257"/>
      <c r="W418" s="1257"/>
      <c r="X418" s="1257"/>
      <c r="Y418" s="1257"/>
      <c r="Z418" s="1257"/>
      <c r="AA418" s="1257"/>
      <c r="AB418" s="1257"/>
      <c r="AC418" s="1257"/>
      <c r="AD418" s="1257"/>
      <c r="AE418" s="1257"/>
      <c r="AF418" s="1257"/>
      <c r="AG418" s="1257"/>
      <c r="AH418" s="1283"/>
      <c r="AI418" s="1283"/>
      <c r="AJ418" s="1283"/>
      <c r="AK418" s="1283"/>
      <c r="AL418" s="1283"/>
      <c r="AM418" s="1283"/>
      <c r="AN418" s="1283"/>
      <c r="AO418" s="1257"/>
    </row>
    <row r="419" spans="3:41" s="977" customFormat="1" ht="11.45" customHeight="1">
      <c r="C419" s="1257"/>
      <c r="D419" s="1257"/>
      <c r="E419" s="1257"/>
      <c r="F419" s="1257"/>
      <c r="G419" s="1257"/>
      <c r="H419" s="1257"/>
      <c r="I419" s="1257"/>
      <c r="J419" s="1257"/>
      <c r="K419" s="1257"/>
      <c r="L419" s="1257"/>
      <c r="M419" s="1257"/>
      <c r="N419" s="1257"/>
      <c r="O419" s="1257"/>
      <c r="P419" s="1257"/>
      <c r="Q419" s="1257"/>
      <c r="R419" s="1257"/>
      <c r="S419" s="1257"/>
      <c r="T419" s="1257"/>
      <c r="U419" s="1257"/>
      <c r="V419" s="1257"/>
      <c r="W419" s="1257"/>
      <c r="X419" s="1257"/>
      <c r="Y419" s="1257"/>
      <c r="Z419" s="1257"/>
      <c r="AA419" s="1257"/>
      <c r="AB419" s="1257"/>
      <c r="AC419" s="1257"/>
      <c r="AD419" s="1257"/>
      <c r="AE419" s="1257"/>
      <c r="AF419" s="1257"/>
      <c r="AG419" s="1257"/>
      <c r="AH419" s="1283"/>
      <c r="AI419" s="1283"/>
      <c r="AJ419" s="1283"/>
      <c r="AK419" s="1283"/>
      <c r="AL419" s="1283"/>
      <c r="AM419" s="1283"/>
      <c r="AN419" s="1283"/>
      <c r="AO419" s="1257"/>
    </row>
    <row r="420" spans="3:41" s="977" customFormat="1" ht="11.45" customHeight="1">
      <c r="C420" s="1257"/>
      <c r="D420" s="1257"/>
      <c r="E420" s="1257"/>
      <c r="F420" s="1257"/>
      <c r="G420" s="1257"/>
      <c r="H420" s="1257"/>
      <c r="I420" s="1257"/>
      <c r="J420" s="1257"/>
      <c r="K420" s="1257"/>
      <c r="L420" s="1257"/>
      <c r="M420" s="1257"/>
      <c r="N420" s="1257"/>
      <c r="O420" s="1257"/>
      <c r="P420" s="1257"/>
      <c r="Q420" s="1257"/>
      <c r="R420" s="1257"/>
      <c r="S420" s="1257"/>
      <c r="T420" s="1257"/>
      <c r="U420" s="1257"/>
      <c r="V420" s="1257"/>
      <c r="W420" s="1257"/>
      <c r="X420" s="1257"/>
      <c r="Y420" s="1257"/>
      <c r="Z420" s="1257"/>
      <c r="AA420" s="1257"/>
      <c r="AB420" s="1257"/>
      <c r="AC420" s="1257"/>
      <c r="AD420" s="1257"/>
      <c r="AE420" s="1257"/>
      <c r="AF420" s="1257"/>
      <c r="AG420" s="1257"/>
      <c r="AH420" s="1283"/>
      <c r="AI420" s="1283"/>
      <c r="AJ420" s="1283"/>
      <c r="AK420" s="1283"/>
      <c r="AL420" s="1283"/>
      <c r="AM420" s="1283"/>
      <c r="AN420" s="1283"/>
      <c r="AO420" s="1257"/>
    </row>
    <row r="421" spans="3:41" s="977" customFormat="1" ht="11.45" customHeight="1">
      <c r="C421" s="1257"/>
      <c r="D421" s="1257"/>
      <c r="E421" s="1257"/>
      <c r="F421" s="1257"/>
      <c r="G421" s="1257"/>
      <c r="H421" s="1257"/>
      <c r="I421" s="1257"/>
      <c r="J421" s="1257"/>
      <c r="K421" s="1257"/>
      <c r="L421" s="1257"/>
      <c r="M421" s="1257"/>
      <c r="N421" s="1257"/>
      <c r="O421" s="1257"/>
      <c r="P421" s="1257"/>
      <c r="Q421" s="1257"/>
      <c r="R421" s="1257"/>
      <c r="S421" s="1257"/>
      <c r="T421" s="1257"/>
      <c r="U421" s="1257"/>
      <c r="V421" s="1257"/>
      <c r="W421" s="1257"/>
      <c r="X421" s="1257"/>
      <c r="Y421" s="1257"/>
      <c r="Z421" s="1257"/>
      <c r="AA421" s="1257"/>
      <c r="AB421" s="1257"/>
      <c r="AC421" s="1257"/>
      <c r="AD421" s="1257"/>
      <c r="AE421" s="1257"/>
      <c r="AF421" s="1257"/>
      <c r="AG421" s="1257"/>
      <c r="AH421" s="1283"/>
      <c r="AI421" s="1283"/>
      <c r="AJ421" s="1283"/>
      <c r="AK421" s="1283"/>
      <c r="AL421" s="1283"/>
      <c r="AM421" s="1283"/>
      <c r="AN421" s="1283"/>
      <c r="AO421" s="1257"/>
    </row>
    <row r="422" spans="3:41" s="977" customFormat="1" ht="11.45" customHeight="1">
      <c r="C422" s="1257"/>
      <c r="D422" s="1257"/>
      <c r="E422" s="1257"/>
      <c r="F422" s="1257"/>
      <c r="G422" s="1257"/>
      <c r="H422" s="1257"/>
      <c r="I422" s="1257"/>
      <c r="J422" s="1257"/>
      <c r="K422" s="1257"/>
      <c r="L422" s="1257"/>
      <c r="M422" s="1257"/>
      <c r="N422" s="1257"/>
      <c r="O422" s="1257"/>
      <c r="P422" s="1257"/>
      <c r="Q422" s="1257"/>
      <c r="R422" s="1257"/>
      <c r="S422" s="1257"/>
      <c r="T422" s="1257"/>
      <c r="U422" s="1257"/>
      <c r="V422" s="1257"/>
      <c r="W422" s="1257"/>
      <c r="X422" s="1257"/>
      <c r="Y422" s="1257"/>
      <c r="Z422" s="1257"/>
      <c r="AA422" s="1257"/>
      <c r="AB422" s="1257"/>
      <c r="AC422" s="1257"/>
      <c r="AD422" s="1257"/>
      <c r="AE422" s="1257"/>
      <c r="AF422" s="1257"/>
      <c r="AG422" s="1257"/>
      <c r="AH422" s="1283"/>
      <c r="AI422" s="1283"/>
      <c r="AJ422" s="1283"/>
      <c r="AK422" s="1283"/>
      <c r="AL422" s="1283"/>
      <c r="AM422" s="1283"/>
      <c r="AN422" s="1283"/>
      <c r="AO422" s="1257"/>
    </row>
    <row r="423" spans="3:41" s="977" customFormat="1" ht="11.45" customHeight="1">
      <c r="C423" s="1257"/>
      <c r="D423" s="1257"/>
      <c r="E423" s="1257"/>
      <c r="F423" s="1257"/>
      <c r="G423" s="1257"/>
      <c r="H423" s="1257"/>
      <c r="I423" s="1257"/>
      <c r="J423" s="1257"/>
      <c r="K423" s="1257"/>
      <c r="L423" s="1257"/>
      <c r="M423" s="1257"/>
      <c r="N423" s="1257"/>
      <c r="O423" s="1257"/>
      <c r="P423" s="1257"/>
      <c r="Q423" s="1257"/>
      <c r="R423" s="1257"/>
      <c r="S423" s="1257"/>
      <c r="T423" s="1257"/>
      <c r="U423" s="1257"/>
      <c r="V423" s="1257"/>
      <c r="W423" s="1257"/>
      <c r="X423" s="1257"/>
      <c r="Y423" s="1257"/>
      <c r="Z423" s="1257"/>
      <c r="AA423" s="1257"/>
      <c r="AB423" s="1257"/>
      <c r="AC423" s="1257"/>
      <c r="AD423" s="1257"/>
      <c r="AE423" s="1257"/>
      <c r="AF423" s="1257"/>
      <c r="AG423" s="1257"/>
      <c r="AH423" s="1283"/>
      <c r="AI423" s="1283"/>
      <c r="AJ423" s="1283"/>
      <c r="AK423" s="1283"/>
      <c r="AL423" s="1283"/>
      <c r="AM423" s="1283"/>
      <c r="AN423" s="1283"/>
      <c r="AO423" s="1257"/>
    </row>
    <row r="424" spans="3:41" s="977" customFormat="1" ht="11.45" customHeight="1">
      <c r="C424" s="1257"/>
      <c r="D424" s="1257"/>
      <c r="E424" s="1257"/>
      <c r="F424" s="1257"/>
      <c r="G424" s="1257"/>
      <c r="H424" s="1257"/>
      <c r="I424" s="1257"/>
      <c r="J424" s="1257"/>
      <c r="K424" s="1257"/>
      <c r="L424" s="1257"/>
      <c r="M424" s="1257"/>
      <c r="N424" s="1257"/>
      <c r="O424" s="1257"/>
      <c r="P424" s="1257"/>
      <c r="Q424" s="1257"/>
      <c r="R424" s="1257"/>
      <c r="S424" s="1257"/>
      <c r="T424" s="1257"/>
      <c r="U424" s="1257"/>
      <c r="V424" s="1257"/>
      <c r="W424" s="1257"/>
      <c r="X424" s="1257"/>
      <c r="Y424" s="1257"/>
      <c r="Z424" s="1257"/>
      <c r="AA424" s="1257"/>
      <c r="AB424" s="1257"/>
      <c r="AC424" s="1257"/>
      <c r="AD424" s="1257"/>
      <c r="AE424" s="1257"/>
      <c r="AF424" s="1257"/>
      <c r="AG424" s="1257"/>
      <c r="AH424" s="1283"/>
      <c r="AI424" s="1283"/>
      <c r="AJ424" s="1283"/>
      <c r="AK424" s="1283"/>
      <c r="AL424" s="1283"/>
      <c r="AM424" s="1283"/>
      <c r="AN424" s="1283"/>
      <c r="AO424" s="1257"/>
    </row>
    <row r="425" spans="3:41" s="977" customFormat="1" ht="11.45" customHeight="1">
      <c r="C425" s="1257"/>
      <c r="D425" s="1257"/>
      <c r="E425" s="1257"/>
      <c r="F425" s="1257"/>
      <c r="G425" s="1257"/>
      <c r="H425" s="1257"/>
      <c r="I425" s="1257"/>
      <c r="J425" s="1257"/>
      <c r="K425" s="1257"/>
      <c r="L425" s="1257"/>
      <c r="M425" s="1257"/>
      <c r="N425" s="1257"/>
      <c r="O425" s="1257"/>
      <c r="P425" s="1257"/>
      <c r="Q425" s="1257"/>
      <c r="R425" s="1257"/>
      <c r="S425" s="1257"/>
      <c r="T425" s="1257"/>
      <c r="U425" s="1257"/>
      <c r="V425" s="1257"/>
      <c r="W425" s="1257"/>
      <c r="X425" s="1257"/>
      <c r="Y425" s="1257"/>
      <c r="Z425" s="1257"/>
      <c r="AA425" s="1257"/>
      <c r="AB425" s="1257"/>
      <c r="AC425" s="1257"/>
      <c r="AD425" s="1257"/>
      <c r="AE425" s="1257"/>
      <c r="AF425" s="1257"/>
      <c r="AG425" s="1257"/>
      <c r="AH425" s="1283"/>
      <c r="AI425" s="1283"/>
      <c r="AJ425" s="1283"/>
      <c r="AK425" s="1283"/>
      <c r="AL425" s="1283"/>
      <c r="AM425" s="1283"/>
      <c r="AN425" s="1283"/>
      <c r="AO425" s="1257"/>
    </row>
    <row r="426" spans="3:41" s="977" customFormat="1" ht="11.45" customHeight="1">
      <c r="C426" s="1257"/>
      <c r="D426" s="1257"/>
      <c r="E426" s="1257"/>
      <c r="F426" s="1257"/>
      <c r="G426" s="1257"/>
      <c r="H426" s="1257"/>
      <c r="I426" s="1257"/>
      <c r="J426" s="1257"/>
      <c r="K426" s="1257"/>
      <c r="L426" s="1257"/>
      <c r="M426" s="1257"/>
      <c r="N426" s="1257"/>
      <c r="O426" s="1257"/>
      <c r="P426" s="1257"/>
      <c r="Q426" s="1257"/>
      <c r="R426" s="1257"/>
      <c r="S426" s="1257"/>
      <c r="T426" s="1257"/>
      <c r="U426" s="1257"/>
      <c r="V426" s="1257"/>
      <c r="W426" s="1257"/>
      <c r="X426" s="1257"/>
      <c r="Y426" s="1257"/>
      <c r="Z426" s="1257"/>
      <c r="AA426" s="1257"/>
      <c r="AB426" s="1257"/>
      <c r="AC426" s="1257"/>
      <c r="AD426" s="1257"/>
      <c r="AE426" s="1257"/>
      <c r="AF426" s="1257"/>
      <c r="AG426" s="1257"/>
      <c r="AH426" s="1283"/>
      <c r="AI426" s="1283"/>
      <c r="AJ426" s="1283"/>
      <c r="AK426" s="1283"/>
      <c r="AL426" s="1283"/>
      <c r="AM426" s="1283"/>
      <c r="AN426" s="1283"/>
      <c r="AO426" s="1257"/>
    </row>
    <row r="427" spans="3:41" s="977" customFormat="1" ht="11.45" customHeight="1">
      <c r="C427" s="1257"/>
      <c r="D427" s="1257"/>
      <c r="E427" s="1257"/>
      <c r="F427" s="1257"/>
      <c r="G427" s="1257"/>
      <c r="H427" s="1257"/>
      <c r="I427" s="1257"/>
      <c r="J427" s="1257"/>
      <c r="K427" s="1257"/>
      <c r="L427" s="1257"/>
      <c r="M427" s="1257"/>
      <c r="N427" s="1257"/>
      <c r="O427" s="1257"/>
      <c r="P427" s="1257"/>
      <c r="Q427" s="1257"/>
      <c r="R427" s="1257"/>
      <c r="S427" s="1257"/>
      <c r="T427" s="1257"/>
      <c r="U427" s="1257"/>
      <c r="V427" s="1257"/>
      <c r="W427" s="1257"/>
      <c r="X427" s="1257"/>
      <c r="Y427" s="1257"/>
      <c r="Z427" s="1257"/>
      <c r="AA427" s="1257"/>
      <c r="AB427" s="1257"/>
      <c r="AC427" s="1257"/>
      <c r="AD427" s="1257"/>
      <c r="AE427" s="1257"/>
      <c r="AF427" s="1257"/>
      <c r="AG427" s="1257"/>
      <c r="AH427" s="1283"/>
      <c r="AI427" s="1283"/>
      <c r="AJ427" s="1283"/>
      <c r="AK427" s="1283"/>
      <c r="AL427" s="1283"/>
      <c r="AM427" s="1283"/>
      <c r="AN427" s="1283"/>
      <c r="AO427" s="1257"/>
    </row>
    <row r="428" spans="3:41" s="977" customFormat="1" ht="11.45" customHeight="1">
      <c r="C428" s="1257"/>
      <c r="D428" s="1257"/>
      <c r="E428" s="1257"/>
      <c r="F428" s="1257"/>
      <c r="G428" s="1257"/>
      <c r="H428" s="1257"/>
      <c r="I428" s="1257"/>
      <c r="J428" s="1257"/>
      <c r="K428" s="1257"/>
      <c r="L428" s="1257"/>
      <c r="M428" s="1257"/>
      <c r="N428" s="1257"/>
      <c r="O428" s="1257"/>
      <c r="P428" s="1257"/>
      <c r="Q428" s="1257"/>
      <c r="R428" s="1257"/>
      <c r="S428" s="1257"/>
      <c r="T428" s="1257"/>
      <c r="U428" s="1257"/>
      <c r="V428" s="1257"/>
      <c r="W428" s="1257"/>
      <c r="X428" s="1257"/>
      <c r="Y428" s="1257"/>
      <c r="Z428" s="1257"/>
      <c r="AA428" s="1257"/>
      <c r="AB428" s="1257"/>
      <c r="AC428" s="1257"/>
      <c r="AD428" s="1257"/>
      <c r="AE428" s="1257"/>
      <c r="AF428" s="1257"/>
      <c r="AG428" s="1257"/>
      <c r="AH428" s="1283"/>
      <c r="AI428" s="1283"/>
      <c r="AJ428" s="1283"/>
      <c r="AK428" s="1283"/>
      <c r="AL428" s="1283"/>
      <c r="AM428" s="1283"/>
      <c r="AN428" s="1283"/>
      <c r="AO428" s="1257"/>
    </row>
    <row r="429" spans="3:41" s="977" customFormat="1" ht="11.45" customHeight="1">
      <c r="C429" s="1257"/>
      <c r="D429" s="1257"/>
      <c r="E429" s="1257"/>
      <c r="F429" s="1257"/>
      <c r="G429" s="1257"/>
      <c r="H429" s="1257"/>
      <c r="I429" s="1257"/>
      <c r="J429" s="1257"/>
      <c r="K429" s="1257"/>
      <c r="L429" s="1257"/>
      <c r="M429" s="1257"/>
      <c r="N429" s="1257"/>
      <c r="O429" s="1257"/>
      <c r="P429" s="1257"/>
      <c r="Q429" s="1257"/>
      <c r="R429" s="1257"/>
      <c r="S429" s="1257"/>
      <c r="T429" s="1257"/>
      <c r="U429" s="1257"/>
      <c r="V429" s="1257"/>
      <c r="W429" s="1257"/>
      <c r="X429" s="1257"/>
      <c r="Y429" s="1257"/>
      <c r="Z429" s="1257"/>
      <c r="AA429" s="1257"/>
      <c r="AB429" s="1257"/>
      <c r="AC429" s="1257"/>
      <c r="AD429" s="1257"/>
      <c r="AE429" s="1257"/>
      <c r="AF429" s="1257"/>
      <c r="AG429" s="1257"/>
      <c r="AH429" s="1283"/>
      <c r="AI429" s="1283"/>
      <c r="AJ429" s="1283"/>
      <c r="AK429" s="1283"/>
      <c r="AL429" s="1283"/>
      <c r="AM429" s="1283"/>
      <c r="AN429" s="1283"/>
      <c r="AO429" s="1257"/>
    </row>
    <row r="430" spans="3:41" s="977" customFormat="1" ht="11.45" customHeight="1">
      <c r="C430" s="1257"/>
      <c r="D430" s="1257"/>
      <c r="E430" s="1257"/>
      <c r="F430" s="1257"/>
      <c r="G430" s="1257"/>
      <c r="H430" s="1257"/>
      <c r="I430" s="1257"/>
      <c r="J430" s="1257"/>
      <c r="K430" s="1257"/>
      <c r="L430" s="1257"/>
      <c r="M430" s="1257"/>
      <c r="N430" s="1257"/>
      <c r="O430" s="1257"/>
      <c r="P430" s="1257"/>
      <c r="Q430" s="1257"/>
      <c r="R430" s="1257"/>
      <c r="S430" s="1257"/>
      <c r="T430" s="1257"/>
      <c r="U430" s="1257"/>
      <c r="V430" s="1257"/>
      <c r="W430" s="1257"/>
      <c r="X430" s="1257"/>
      <c r="Y430" s="1257"/>
      <c r="Z430" s="1257"/>
      <c r="AA430" s="1257"/>
      <c r="AB430" s="1257"/>
      <c r="AC430" s="1257"/>
      <c r="AD430" s="1257"/>
      <c r="AE430" s="1257"/>
      <c r="AF430" s="1257"/>
      <c r="AG430" s="1257"/>
      <c r="AH430" s="1283"/>
      <c r="AI430" s="1283"/>
      <c r="AJ430" s="1283"/>
      <c r="AK430" s="1283"/>
      <c r="AL430" s="1283"/>
      <c r="AM430" s="1283"/>
      <c r="AN430" s="1283"/>
      <c r="AO430" s="1257"/>
    </row>
    <row r="431" spans="3:41" s="977" customFormat="1" ht="11.45" customHeight="1">
      <c r="C431" s="1257"/>
      <c r="D431" s="1257"/>
      <c r="E431" s="1257"/>
      <c r="F431" s="1257"/>
      <c r="G431" s="1257"/>
      <c r="H431" s="1257"/>
      <c r="I431" s="1257"/>
      <c r="J431" s="1257"/>
      <c r="K431" s="1257"/>
      <c r="L431" s="1257"/>
      <c r="M431" s="1257"/>
      <c r="N431" s="1257"/>
      <c r="O431" s="1257"/>
      <c r="P431" s="1257"/>
      <c r="Q431" s="1257"/>
      <c r="R431" s="1257"/>
      <c r="S431" s="1257"/>
      <c r="T431" s="1257"/>
      <c r="U431" s="1257"/>
      <c r="V431" s="1257"/>
      <c r="W431" s="1257"/>
      <c r="X431" s="1257"/>
      <c r="Y431" s="1257"/>
      <c r="Z431" s="1257"/>
      <c r="AA431" s="1257"/>
      <c r="AB431" s="1257"/>
      <c r="AC431" s="1257"/>
      <c r="AD431" s="1257"/>
      <c r="AE431" s="1257"/>
      <c r="AF431" s="1257"/>
      <c r="AG431" s="1257"/>
      <c r="AH431" s="1283"/>
      <c r="AI431" s="1283"/>
      <c r="AJ431" s="1283"/>
      <c r="AK431" s="1283"/>
      <c r="AL431" s="1283"/>
      <c r="AM431" s="1283"/>
      <c r="AN431" s="1283"/>
      <c r="AO431" s="1257"/>
    </row>
    <row r="432" spans="3:41" s="977" customFormat="1" ht="11.45" customHeight="1">
      <c r="C432" s="1257"/>
      <c r="D432" s="1257"/>
      <c r="E432" s="1257"/>
      <c r="F432" s="1257"/>
      <c r="G432" s="1257"/>
      <c r="H432" s="1257"/>
      <c r="I432" s="1257"/>
      <c r="J432" s="1257"/>
      <c r="K432" s="1257"/>
      <c r="L432" s="1257"/>
      <c r="M432" s="1257"/>
      <c r="N432" s="1257"/>
      <c r="O432" s="1257"/>
      <c r="P432" s="1257"/>
      <c r="Q432" s="1257"/>
      <c r="R432" s="1257"/>
      <c r="S432" s="1257"/>
      <c r="T432" s="1257"/>
      <c r="U432" s="1257"/>
      <c r="V432" s="1257"/>
      <c r="W432" s="1257"/>
      <c r="X432" s="1257"/>
      <c r="Y432" s="1257"/>
      <c r="Z432" s="1257"/>
      <c r="AA432" s="1257"/>
      <c r="AB432" s="1257"/>
      <c r="AC432" s="1257"/>
      <c r="AD432" s="1257"/>
      <c r="AE432" s="1257"/>
      <c r="AF432" s="1257"/>
      <c r="AG432" s="1257"/>
      <c r="AH432" s="1283"/>
      <c r="AI432" s="1283"/>
      <c r="AJ432" s="1283"/>
      <c r="AK432" s="1283"/>
      <c r="AL432" s="1283"/>
      <c r="AM432" s="1283"/>
      <c r="AN432" s="1283"/>
      <c r="AO432" s="1257"/>
    </row>
    <row r="433" spans="3:41" s="977" customFormat="1" ht="11.45" customHeight="1">
      <c r="C433" s="1257"/>
      <c r="D433" s="1257"/>
      <c r="E433" s="1257"/>
      <c r="F433" s="1257"/>
      <c r="G433" s="1257"/>
      <c r="H433" s="1257"/>
      <c r="I433" s="1257"/>
      <c r="J433" s="1257"/>
      <c r="K433" s="1257"/>
      <c r="L433" s="1257"/>
      <c r="M433" s="1257"/>
      <c r="N433" s="1257"/>
      <c r="O433" s="1257"/>
      <c r="P433" s="1257"/>
      <c r="Q433" s="1257"/>
      <c r="R433" s="1257"/>
      <c r="S433" s="1257"/>
      <c r="T433" s="1257"/>
      <c r="U433" s="1257"/>
      <c r="V433" s="1257"/>
      <c r="W433" s="1257"/>
      <c r="X433" s="1257"/>
      <c r="Y433" s="1257"/>
      <c r="Z433" s="1257"/>
      <c r="AA433" s="1257"/>
      <c r="AB433" s="1257"/>
      <c r="AC433" s="1257"/>
      <c r="AD433" s="1257"/>
      <c r="AE433" s="1257"/>
      <c r="AF433" s="1257"/>
      <c r="AG433" s="1257"/>
      <c r="AH433" s="1283"/>
      <c r="AI433" s="1283"/>
      <c r="AJ433" s="1283"/>
      <c r="AK433" s="1283"/>
      <c r="AL433" s="1283"/>
      <c r="AM433" s="1283"/>
      <c r="AN433" s="1283"/>
      <c r="AO433" s="1257"/>
    </row>
    <row r="434" spans="3:41" s="977" customFormat="1" ht="11.45" customHeight="1">
      <c r="C434" s="1257"/>
      <c r="D434" s="1257"/>
      <c r="E434" s="1257"/>
      <c r="F434" s="1257"/>
      <c r="G434" s="1257"/>
      <c r="H434" s="1257"/>
      <c r="I434" s="1257"/>
      <c r="J434" s="1257"/>
      <c r="K434" s="1257"/>
      <c r="L434" s="1257"/>
      <c r="M434" s="1257"/>
      <c r="N434" s="1257"/>
      <c r="O434" s="1257"/>
      <c r="P434" s="1257"/>
      <c r="Q434" s="1257"/>
      <c r="R434" s="1257"/>
      <c r="S434" s="1257"/>
      <c r="T434" s="1257"/>
      <c r="U434" s="1257"/>
      <c r="V434" s="1257"/>
      <c r="W434" s="1257"/>
      <c r="X434" s="1257"/>
      <c r="Y434" s="1257"/>
      <c r="Z434" s="1257"/>
      <c r="AA434" s="1257"/>
      <c r="AB434" s="1257"/>
      <c r="AC434" s="1257"/>
      <c r="AD434" s="1257"/>
      <c r="AE434" s="1257"/>
      <c r="AF434" s="1257"/>
      <c r="AG434" s="1257"/>
      <c r="AH434" s="1283"/>
      <c r="AI434" s="1283"/>
      <c r="AJ434" s="1283"/>
      <c r="AK434" s="1283"/>
      <c r="AL434" s="1283"/>
      <c r="AM434" s="1283"/>
      <c r="AN434" s="1283"/>
      <c r="AO434" s="1257"/>
    </row>
    <row r="435" spans="3:41" s="977" customFormat="1" ht="11.45" customHeight="1">
      <c r="C435" s="1257"/>
      <c r="D435" s="1257"/>
      <c r="E435" s="1257"/>
      <c r="F435" s="1257"/>
      <c r="G435" s="1257"/>
      <c r="H435" s="1257"/>
      <c r="I435" s="1257"/>
      <c r="J435" s="1257"/>
      <c r="K435" s="1257"/>
      <c r="L435" s="1257"/>
      <c r="M435" s="1257"/>
      <c r="N435" s="1257"/>
      <c r="O435" s="1257"/>
      <c r="P435" s="1257"/>
      <c r="Q435" s="1257"/>
      <c r="R435" s="1257"/>
      <c r="S435" s="1257"/>
      <c r="T435" s="1257"/>
      <c r="U435" s="1257"/>
      <c r="V435" s="1257"/>
      <c r="W435" s="1257"/>
      <c r="X435" s="1257"/>
      <c r="Y435" s="1257"/>
      <c r="Z435" s="1257"/>
      <c r="AA435" s="1257"/>
      <c r="AB435" s="1257"/>
      <c r="AC435" s="1257"/>
      <c r="AD435" s="1257"/>
      <c r="AE435" s="1257"/>
      <c r="AF435" s="1257"/>
      <c r="AG435" s="1257"/>
      <c r="AH435" s="1283"/>
      <c r="AI435" s="1283"/>
      <c r="AJ435" s="1283"/>
      <c r="AK435" s="1283"/>
      <c r="AL435" s="1283"/>
      <c r="AM435" s="1283"/>
      <c r="AN435" s="1283"/>
      <c r="AO435" s="1257"/>
    </row>
    <row r="436" spans="3:41" s="977" customFormat="1" ht="11.45" customHeight="1">
      <c r="C436" s="1257"/>
      <c r="D436" s="1257"/>
      <c r="E436" s="1257"/>
      <c r="F436" s="1257"/>
      <c r="G436" s="1257"/>
      <c r="H436" s="1257"/>
      <c r="I436" s="1257"/>
      <c r="J436" s="1257"/>
      <c r="K436" s="1257"/>
      <c r="L436" s="1257"/>
      <c r="M436" s="1257"/>
      <c r="N436" s="1257"/>
      <c r="O436" s="1257"/>
      <c r="P436" s="1257"/>
      <c r="Q436" s="1257"/>
      <c r="R436" s="1257"/>
      <c r="S436" s="1257"/>
      <c r="T436" s="1257"/>
      <c r="U436" s="1257"/>
      <c r="V436" s="1257"/>
      <c r="W436" s="1257"/>
      <c r="X436" s="1257"/>
      <c r="Y436" s="1257"/>
      <c r="Z436" s="1257"/>
      <c r="AA436" s="1257"/>
      <c r="AB436" s="1257"/>
      <c r="AC436" s="1257"/>
      <c r="AD436" s="1257"/>
      <c r="AE436" s="1257"/>
      <c r="AF436" s="1257"/>
      <c r="AG436" s="1257"/>
      <c r="AH436" s="1283"/>
      <c r="AI436" s="1283"/>
      <c r="AJ436" s="1283"/>
      <c r="AK436" s="1283"/>
      <c r="AL436" s="1283"/>
      <c r="AM436" s="1283"/>
      <c r="AN436" s="1283"/>
      <c r="AO436" s="1257"/>
    </row>
    <row r="437" spans="3:41" s="977" customFormat="1" ht="11.45" customHeight="1">
      <c r="C437" s="1257"/>
      <c r="D437" s="1257"/>
      <c r="E437" s="1257"/>
      <c r="F437" s="1257"/>
      <c r="G437" s="1257"/>
      <c r="H437" s="1257"/>
      <c r="I437" s="1257"/>
      <c r="J437" s="1257"/>
      <c r="K437" s="1257"/>
      <c r="L437" s="1257"/>
      <c r="M437" s="1257"/>
      <c r="N437" s="1257"/>
      <c r="O437" s="1257"/>
      <c r="P437" s="1257"/>
      <c r="Q437" s="1257"/>
      <c r="R437" s="1257"/>
      <c r="S437" s="1257"/>
      <c r="T437" s="1257"/>
      <c r="U437" s="1257"/>
      <c r="V437" s="1257"/>
      <c r="W437" s="1257"/>
      <c r="X437" s="1257"/>
      <c r="Y437" s="1257"/>
      <c r="Z437" s="1257"/>
      <c r="AA437" s="1257"/>
      <c r="AB437" s="1257"/>
      <c r="AC437" s="1257"/>
      <c r="AD437" s="1257"/>
      <c r="AE437" s="1257"/>
      <c r="AF437" s="1257"/>
      <c r="AG437" s="1257"/>
      <c r="AH437" s="1283"/>
      <c r="AI437" s="1283"/>
      <c r="AJ437" s="1283"/>
      <c r="AK437" s="1283"/>
      <c r="AL437" s="1283"/>
      <c r="AM437" s="1283"/>
      <c r="AN437" s="1283"/>
      <c r="AO437" s="1257"/>
    </row>
    <row r="438" spans="3:41" s="977" customFormat="1" ht="11.45" customHeight="1">
      <c r="C438" s="1257"/>
      <c r="D438" s="1257"/>
      <c r="E438" s="1257"/>
      <c r="F438" s="1257"/>
      <c r="G438" s="1257"/>
      <c r="H438" s="1257"/>
      <c r="I438" s="1257"/>
      <c r="J438" s="1257"/>
      <c r="K438" s="1257"/>
      <c r="L438" s="1257"/>
      <c r="M438" s="1257"/>
      <c r="N438" s="1257"/>
      <c r="O438" s="1257"/>
      <c r="P438" s="1257"/>
      <c r="Q438" s="1257"/>
      <c r="R438" s="1257"/>
      <c r="S438" s="1257"/>
      <c r="T438" s="1257"/>
      <c r="U438" s="1257"/>
      <c r="V438" s="1257"/>
      <c r="W438" s="1257"/>
      <c r="X438" s="1257"/>
      <c r="Y438" s="1257"/>
      <c r="Z438" s="1257"/>
      <c r="AA438" s="1257"/>
      <c r="AB438" s="1257"/>
      <c r="AC438" s="1257"/>
      <c r="AD438" s="1257"/>
      <c r="AE438" s="1257"/>
      <c r="AF438" s="1257"/>
      <c r="AG438" s="1257"/>
      <c r="AH438" s="1283"/>
      <c r="AI438" s="1283"/>
      <c r="AJ438" s="1283"/>
      <c r="AK438" s="1283"/>
      <c r="AL438" s="1283"/>
      <c r="AM438" s="1283"/>
      <c r="AN438" s="1283"/>
      <c r="AO438" s="1257"/>
    </row>
    <row r="439" spans="3:41" s="977" customFormat="1" ht="11.45" customHeight="1">
      <c r="C439" s="1257"/>
      <c r="D439" s="1257"/>
      <c r="E439" s="1257"/>
      <c r="F439" s="1257"/>
      <c r="G439" s="1257"/>
      <c r="H439" s="1257"/>
      <c r="I439" s="1257"/>
      <c r="J439" s="1257"/>
      <c r="K439" s="1257"/>
      <c r="L439" s="1257"/>
      <c r="M439" s="1257"/>
      <c r="N439" s="1257"/>
      <c r="O439" s="1257"/>
      <c r="P439" s="1257"/>
      <c r="Q439" s="1257"/>
      <c r="R439" s="1257"/>
      <c r="S439" s="1257"/>
      <c r="T439" s="1257"/>
      <c r="U439" s="1257"/>
      <c r="V439" s="1257"/>
      <c r="W439" s="1257"/>
      <c r="X439" s="1257"/>
      <c r="Y439" s="1257"/>
      <c r="Z439" s="1257"/>
      <c r="AA439" s="1257"/>
      <c r="AB439" s="1257"/>
      <c r="AC439" s="1257"/>
      <c r="AD439" s="1257"/>
      <c r="AE439" s="1257"/>
      <c r="AF439" s="1257"/>
      <c r="AG439" s="1257"/>
      <c r="AH439" s="1283"/>
      <c r="AI439" s="1283"/>
      <c r="AJ439" s="1283"/>
      <c r="AK439" s="1283"/>
      <c r="AL439" s="1283"/>
      <c r="AM439" s="1283"/>
      <c r="AN439" s="1283"/>
      <c r="AO439" s="1257"/>
    </row>
    <row r="440" spans="3:41" s="977" customFormat="1" ht="11.45" customHeight="1">
      <c r="C440" s="1257"/>
      <c r="D440" s="1257"/>
      <c r="E440" s="1257"/>
      <c r="F440" s="1257"/>
      <c r="G440" s="1257"/>
      <c r="H440" s="1257"/>
      <c r="I440" s="1257"/>
      <c r="J440" s="1257"/>
      <c r="K440" s="1257"/>
      <c r="L440" s="1257"/>
      <c r="M440" s="1257"/>
      <c r="N440" s="1257"/>
      <c r="O440" s="1257"/>
      <c r="P440" s="1257"/>
      <c r="Q440" s="1257"/>
      <c r="R440" s="1257"/>
      <c r="S440" s="1257"/>
      <c r="T440" s="1257"/>
      <c r="U440" s="1257"/>
      <c r="V440" s="1257"/>
      <c r="W440" s="1257"/>
      <c r="X440" s="1257"/>
      <c r="Y440" s="1257"/>
      <c r="Z440" s="1257"/>
      <c r="AA440" s="1257"/>
      <c r="AB440" s="1257"/>
      <c r="AC440" s="1257"/>
      <c r="AD440" s="1257"/>
      <c r="AE440" s="1257"/>
      <c r="AF440" s="1257"/>
      <c r="AG440" s="1257"/>
      <c r="AH440" s="1283"/>
      <c r="AI440" s="1283"/>
      <c r="AJ440" s="1283"/>
      <c r="AK440" s="1283"/>
      <c r="AL440" s="1283"/>
      <c r="AM440" s="1283"/>
      <c r="AN440" s="1283"/>
      <c r="AO440" s="1257"/>
    </row>
    <row r="441" spans="3:41" s="977" customFormat="1" ht="11.45" customHeight="1">
      <c r="C441" s="1257"/>
      <c r="D441" s="1257"/>
      <c r="E441" s="1257"/>
      <c r="F441" s="1257"/>
      <c r="G441" s="1257"/>
      <c r="H441" s="1257"/>
      <c r="I441" s="1257"/>
      <c r="J441" s="1257"/>
      <c r="K441" s="1257"/>
      <c r="L441" s="1257"/>
      <c r="M441" s="1257"/>
      <c r="N441" s="1257"/>
      <c r="O441" s="1257"/>
      <c r="P441" s="1257"/>
      <c r="Q441" s="1257"/>
      <c r="R441" s="1257"/>
      <c r="S441" s="1257"/>
      <c r="T441" s="1257"/>
      <c r="U441" s="1257"/>
      <c r="V441" s="1257"/>
      <c r="W441" s="1257"/>
      <c r="X441" s="1257"/>
      <c r="Y441" s="1257"/>
      <c r="Z441" s="1257"/>
      <c r="AA441" s="1257"/>
      <c r="AB441" s="1257"/>
      <c r="AC441" s="1257"/>
      <c r="AD441" s="1257"/>
      <c r="AE441" s="1257"/>
      <c r="AF441" s="1257"/>
      <c r="AG441" s="1257"/>
      <c r="AH441" s="1283"/>
      <c r="AI441" s="1283"/>
      <c r="AJ441" s="1283"/>
      <c r="AK441" s="1283"/>
      <c r="AL441" s="1283"/>
      <c r="AM441" s="1283"/>
      <c r="AN441" s="1283"/>
      <c r="AO441" s="1257"/>
    </row>
    <row r="442" spans="3:41" s="977" customFormat="1" ht="11.45" customHeight="1">
      <c r="C442" s="1257"/>
      <c r="D442" s="1257"/>
      <c r="E442" s="1257"/>
      <c r="F442" s="1257"/>
      <c r="G442" s="1257"/>
      <c r="H442" s="1257"/>
      <c r="I442" s="1257"/>
      <c r="J442" s="1257"/>
      <c r="K442" s="1257"/>
      <c r="L442" s="1257"/>
      <c r="M442" s="1257"/>
      <c r="N442" s="1257"/>
      <c r="O442" s="1257"/>
      <c r="P442" s="1257"/>
      <c r="Q442" s="1257"/>
      <c r="R442" s="1257"/>
      <c r="S442" s="1257"/>
      <c r="T442" s="1257"/>
      <c r="U442" s="1257"/>
      <c r="V442" s="1257"/>
      <c r="W442" s="1257"/>
      <c r="X442" s="1257"/>
      <c r="Y442" s="1257"/>
      <c r="Z442" s="1257"/>
      <c r="AA442" s="1257"/>
      <c r="AB442" s="1257"/>
      <c r="AC442" s="1257"/>
      <c r="AD442" s="1257"/>
      <c r="AE442" s="1257"/>
      <c r="AF442" s="1257"/>
      <c r="AG442" s="1257"/>
      <c r="AH442" s="1283"/>
      <c r="AI442" s="1283"/>
      <c r="AJ442" s="1283"/>
      <c r="AK442" s="1283"/>
      <c r="AL442" s="1283"/>
      <c r="AM442" s="1283"/>
      <c r="AN442" s="1283"/>
      <c r="AO442" s="1257"/>
    </row>
    <row r="443" spans="3:41" s="977" customFormat="1" ht="11.45" customHeight="1">
      <c r="C443" s="1257"/>
      <c r="D443" s="1257"/>
      <c r="E443" s="1257"/>
      <c r="F443" s="1257"/>
      <c r="G443" s="1257"/>
      <c r="H443" s="1257"/>
      <c r="I443" s="1257"/>
      <c r="J443" s="1257"/>
      <c r="K443" s="1257"/>
      <c r="L443" s="1257"/>
      <c r="M443" s="1257"/>
      <c r="N443" s="1257"/>
      <c r="O443" s="1257"/>
      <c r="P443" s="1257"/>
      <c r="Q443" s="1257"/>
      <c r="R443" s="1257"/>
      <c r="S443" s="1257"/>
      <c r="T443" s="1257"/>
      <c r="U443" s="1257"/>
      <c r="V443" s="1257"/>
      <c r="W443" s="1257"/>
      <c r="X443" s="1257"/>
      <c r="Y443" s="1257"/>
      <c r="Z443" s="1257"/>
      <c r="AA443" s="1257"/>
      <c r="AB443" s="1257"/>
      <c r="AC443" s="1257"/>
      <c r="AD443" s="1257"/>
      <c r="AE443" s="1257"/>
      <c r="AF443" s="1257"/>
      <c r="AG443" s="1257"/>
      <c r="AH443" s="1283"/>
      <c r="AI443" s="1283"/>
      <c r="AJ443" s="1283"/>
      <c r="AK443" s="1283"/>
      <c r="AL443" s="1283"/>
      <c r="AM443" s="1283"/>
      <c r="AN443" s="1283"/>
      <c r="AO443" s="1257"/>
    </row>
    <row r="444" spans="3:41" s="977" customFormat="1" ht="11.45" customHeight="1">
      <c r="C444" s="1257"/>
      <c r="D444" s="1257"/>
      <c r="E444" s="1257"/>
      <c r="F444" s="1257"/>
      <c r="G444" s="1257"/>
      <c r="H444" s="1257"/>
      <c r="I444" s="1257"/>
      <c r="J444" s="1257"/>
      <c r="K444" s="1257"/>
      <c r="L444" s="1257"/>
      <c r="M444" s="1257"/>
      <c r="N444" s="1257"/>
      <c r="O444" s="1257"/>
      <c r="P444" s="1257"/>
      <c r="Q444" s="1257"/>
      <c r="R444" s="1257"/>
      <c r="S444" s="1257"/>
      <c r="T444" s="1257"/>
      <c r="U444" s="1257"/>
      <c r="V444" s="1257"/>
      <c r="W444" s="1257"/>
      <c r="X444" s="1257"/>
      <c r="Y444" s="1257"/>
      <c r="Z444" s="1257"/>
      <c r="AA444" s="1257"/>
      <c r="AB444" s="1257"/>
      <c r="AC444" s="1257"/>
      <c r="AD444" s="1257"/>
      <c r="AE444" s="1257"/>
      <c r="AF444" s="1257"/>
      <c r="AG444" s="1257"/>
      <c r="AH444" s="1283"/>
      <c r="AI444" s="1283"/>
      <c r="AJ444" s="1283"/>
      <c r="AK444" s="1283"/>
      <c r="AL444" s="1283"/>
      <c r="AM444" s="1283"/>
      <c r="AN444" s="1283"/>
      <c r="AO444" s="1257"/>
    </row>
    <row r="445" spans="3:41" s="977" customFormat="1" ht="11.45" customHeight="1">
      <c r="C445" s="1257"/>
      <c r="D445" s="1257"/>
      <c r="E445" s="1257"/>
      <c r="F445" s="1257"/>
      <c r="G445" s="1257"/>
      <c r="H445" s="1257"/>
      <c r="I445" s="1257"/>
      <c r="J445" s="1257"/>
      <c r="K445" s="1257"/>
      <c r="L445" s="1257"/>
      <c r="M445" s="1257"/>
      <c r="N445" s="1257"/>
      <c r="O445" s="1257"/>
      <c r="P445" s="1257"/>
      <c r="Q445" s="1257"/>
      <c r="R445" s="1257"/>
      <c r="S445" s="1257"/>
      <c r="T445" s="1257"/>
      <c r="U445" s="1257"/>
      <c r="V445" s="1257"/>
      <c r="W445" s="1257"/>
      <c r="X445" s="1257"/>
      <c r="Y445" s="1257"/>
      <c r="Z445" s="1257"/>
      <c r="AA445" s="1257"/>
      <c r="AB445" s="1257"/>
      <c r="AC445" s="1257"/>
      <c r="AD445" s="1257"/>
      <c r="AE445" s="1257"/>
      <c r="AF445" s="1257"/>
      <c r="AG445" s="1257"/>
      <c r="AH445" s="1283"/>
      <c r="AI445" s="1283"/>
      <c r="AJ445" s="1283"/>
      <c r="AK445" s="1283"/>
      <c r="AL445" s="1283"/>
      <c r="AM445" s="1283"/>
      <c r="AN445" s="1283"/>
      <c r="AO445" s="1257"/>
    </row>
    <row r="446" spans="3:41" s="977" customFormat="1" ht="11.45" customHeight="1">
      <c r="C446" s="1257"/>
      <c r="D446" s="1257"/>
      <c r="E446" s="1257"/>
      <c r="F446" s="1257"/>
      <c r="G446" s="1257"/>
      <c r="H446" s="1257"/>
      <c r="I446" s="1257"/>
      <c r="J446" s="1257"/>
      <c r="K446" s="1257"/>
      <c r="L446" s="1257"/>
      <c r="M446" s="1257"/>
      <c r="N446" s="1257"/>
      <c r="O446" s="1257"/>
      <c r="P446" s="1257"/>
      <c r="Q446" s="1257"/>
      <c r="R446" s="1257"/>
      <c r="S446" s="1257"/>
      <c r="T446" s="1257"/>
      <c r="U446" s="1257"/>
      <c r="V446" s="1257"/>
      <c r="W446" s="1257"/>
      <c r="X446" s="1257"/>
      <c r="Y446" s="1257"/>
      <c r="Z446" s="1257"/>
      <c r="AA446" s="1257"/>
      <c r="AB446" s="1257"/>
      <c r="AC446" s="1257"/>
      <c r="AD446" s="1257"/>
      <c r="AE446" s="1257"/>
      <c r="AF446" s="1257"/>
      <c r="AG446" s="1257"/>
      <c r="AH446" s="1283"/>
      <c r="AI446" s="1283"/>
      <c r="AJ446" s="1283"/>
      <c r="AK446" s="1283"/>
      <c r="AL446" s="1283"/>
      <c r="AM446" s="1283"/>
      <c r="AN446" s="1283"/>
      <c r="AO446" s="1257"/>
    </row>
    <row r="447" spans="3:41" s="977" customFormat="1" ht="11.45" customHeight="1">
      <c r="C447" s="1257"/>
      <c r="D447" s="1257"/>
      <c r="E447" s="1257"/>
      <c r="F447" s="1257"/>
      <c r="G447" s="1257"/>
      <c r="H447" s="1257"/>
      <c r="I447" s="1257"/>
      <c r="J447" s="1257"/>
      <c r="K447" s="1257"/>
      <c r="L447" s="1257"/>
      <c r="M447" s="1257"/>
      <c r="N447" s="1257"/>
      <c r="O447" s="1257"/>
      <c r="P447" s="1257"/>
      <c r="Q447" s="1257"/>
      <c r="R447" s="1257"/>
      <c r="S447" s="1257"/>
      <c r="T447" s="1257"/>
      <c r="U447" s="1257"/>
      <c r="V447" s="1257"/>
      <c r="W447" s="1257"/>
      <c r="X447" s="1257"/>
      <c r="Y447" s="1257"/>
      <c r="Z447" s="1257"/>
      <c r="AA447" s="1257"/>
      <c r="AB447" s="1257"/>
      <c r="AC447" s="1257"/>
      <c r="AD447" s="1257"/>
      <c r="AE447" s="1257"/>
      <c r="AF447" s="1257"/>
      <c r="AG447" s="1257"/>
      <c r="AH447" s="1283"/>
      <c r="AI447" s="1283"/>
      <c r="AJ447" s="1283"/>
      <c r="AK447" s="1283"/>
      <c r="AL447" s="1283"/>
      <c r="AM447" s="1283"/>
      <c r="AN447" s="1283"/>
      <c r="AO447" s="1257"/>
    </row>
    <row r="448" spans="3:41" s="977" customFormat="1" ht="11.45" customHeight="1">
      <c r="C448" s="1257"/>
      <c r="D448" s="1257"/>
      <c r="E448" s="1257"/>
      <c r="F448" s="1257"/>
      <c r="G448" s="1257"/>
      <c r="H448" s="1257"/>
      <c r="I448" s="1257"/>
      <c r="J448" s="1257"/>
      <c r="K448" s="1257"/>
      <c r="L448" s="1257"/>
      <c r="M448" s="1257"/>
      <c r="N448" s="1257"/>
      <c r="O448" s="1257"/>
      <c r="P448" s="1257"/>
      <c r="Q448" s="1257"/>
      <c r="R448" s="1257"/>
      <c r="S448" s="1257"/>
      <c r="T448" s="1257"/>
      <c r="U448" s="1257"/>
      <c r="V448" s="1257"/>
      <c r="W448" s="1257"/>
      <c r="X448" s="1257"/>
      <c r="Y448" s="1257"/>
      <c r="Z448" s="1257"/>
      <c r="AA448" s="1257"/>
      <c r="AB448" s="1257"/>
      <c r="AC448" s="1257"/>
      <c r="AD448" s="1257"/>
      <c r="AE448" s="1257"/>
      <c r="AF448" s="1257"/>
      <c r="AG448" s="1257"/>
      <c r="AH448" s="1283"/>
      <c r="AI448" s="1283"/>
      <c r="AJ448" s="1283"/>
      <c r="AK448" s="1283"/>
      <c r="AL448" s="1283"/>
      <c r="AM448" s="1283"/>
      <c r="AN448" s="1283"/>
      <c r="AO448" s="1257"/>
    </row>
    <row r="449" spans="3:41" s="977" customFormat="1" ht="11.45" customHeight="1">
      <c r="C449" s="1257"/>
      <c r="D449" s="1257"/>
      <c r="E449" s="1257"/>
      <c r="F449" s="1257"/>
      <c r="G449" s="1257"/>
      <c r="H449" s="1257"/>
      <c r="I449" s="1257"/>
      <c r="J449" s="1257"/>
      <c r="K449" s="1257"/>
      <c r="L449" s="1257"/>
      <c r="M449" s="1257"/>
      <c r="N449" s="1257"/>
      <c r="O449" s="1257"/>
      <c r="P449" s="1257"/>
      <c r="Q449" s="1257"/>
      <c r="R449" s="1257"/>
      <c r="S449" s="1257"/>
      <c r="T449" s="1257"/>
      <c r="U449" s="1257"/>
      <c r="V449" s="1257"/>
      <c r="W449" s="1257"/>
      <c r="X449" s="1257"/>
      <c r="Y449" s="1257"/>
      <c r="Z449" s="1257"/>
      <c r="AA449" s="1257"/>
      <c r="AB449" s="1257"/>
      <c r="AC449" s="1257"/>
      <c r="AD449" s="1257"/>
      <c r="AE449" s="1257"/>
      <c r="AF449" s="1257"/>
      <c r="AG449" s="1257"/>
      <c r="AH449" s="1283"/>
      <c r="AI449" s="1283"/>
      <c r="AJ449" s="1283"/>
      <c r="AK449" s="1283"/>
      <c r="AL449" s="1283"/>
      <c r="AM449" s="1283"/>
      <c r="AN449" s="1283"/>
      <c r="AO449" s="1257"/>
    </row>
    <row r="450" spans="3:41" s="977" customFormat="1" ht="11.45" customHeight="1">
      <c r="C450" s="1257"/>
      <c r="D450" s="1257"/>
      <c r="E450" s="1257"/>
      <c r="F450" s="1257"/>
      <c r="G450" s="1257"/>
      <c r="H450" s="1257"/>
      <c r="I450" s="1257"/>
      <c r="J450" s="1257"/>
      <c r="K450" s="1257"/>
      <c r="L450" s="1257"/>
      <c r="M450" s="1257"/>
      <c r="N450" s="1257"/>
      <c r="O450" s="1257"/>
      <c r="P450" s="1257"/>
      <c r="Q450" s="1257"/>
      <c r="R450" s="1257"/>
      <c r="S450" s="1257"/>
      <c r="T450" s="1257"/>
      <c r="U450" s="1257"/>
      <c r="V450" s="1257"/>
      <c r="W450" s="1257"/>
      <c r="X450" s="1257"/>
      <c r="Y450" s="1257"/>
      <c r="Z450" s="1257"/>
      <c r="AA450" s="1257"/>
      <c r="AB450" s="1257"/>
      <c r="AC450" s="1257"/>
      <c r="AD450" s="1257"/>
      <c r="AE450" s="1257"/>
      <c r="AF450" s="1257"/>
      <c r="AG450" s="1257"/>
      <c r="AH450" s="1283"/>
      <c r="AI450" s="1283"/>
      <c r="AJ450" s="1283"/>
      <c r="AK450" s="1283"/>
      <c r="AL450" s="1283"/>
      <c r="AM450" s="1283"/>
      <c r="AN450" s="1283"/>
      <c r="AO450" s="1257"/>
    </row>
    <row r="451" spans="3:41" s="977" customFormat="1" ht="11.45" customHeight="1">
      <c r="C451" s="1257"/>
      <c r="D451" s="1257"/>
      <c r="E451" s="1257"/>
      <c r="F451" s="1257"/>
      <c r="G451" s="1257"/>
      <c r="H451" s="1257"/>
      <c r="I451" s="1257"/>
      <c r="J451" s="1257"/>
      <c r="K451" s="1257"/>
      <c r="L451" s="1257"/>
      <c r="M451" s="1257"/>
      <c r="N451" s="1257"/>
      <c r="O451" s="1257"/>
      <c r="P451" s="1257"/>
      <c r="Q451" s="1257"/>
      <c r="R451" s="1257"/>
      <c r="S451" s="1257"/>
      <c r="T451" s="1257"/>
      <c r="U451" s="1257"/>
      <c r="V451" s="1257"/>
      <c r="W451" s="1257"/>
      <c r="X451" s="1257"/>
      <c r="Y451" s="1257"/>
      <c r="Z451" s="1257"/>
      <c r="AA451" s="1257"/>
      <c r="AB451" s="1257"/>
      <c r="AC451" s="1257"/>
      <c r="AD451" s="1257"/>
      <c r="AE451" s="1257"/>
      <c r="AF451" s="1257"/>
      <c r="AG451" s="1257"/>
      <c r="AH451" s="1283"/>
      <c r="AI451" s="1283"/>
      <c r="AJ451" s="1283"/>
      <c r="AK451" s="1283"/>
      <c r="AL451" s="1283"/>
      <c r="AM451" s="1283"/>
      <c r="AN451" s="1283"/>
      <c r="AO451" s="1257"/>
    </row>
    <row r="452" spans="3:41" s="977" customFormat="1" ht="11.45" customHeight="1">
      <c r="C452" s="1257"/>
      <c r="D452" s="1257"/>
      <c r="E452" s="1257"/>
      <c r="F452" s="1257"/>
      <c r="G452" s="1257"/>
      <c r="H452" s="1257"/>
      <c r="I452" s="1257"/>
      <c r="J452" s="1257"/>
      <c r="K452" s="1257"/>
      <c r="L452" s="1257"/>
      <c r="M452" s="1257"/>
      <c r="N452" s="1257"/>
      <c r="O452" s="1257"/>
      <c r="P452" s="1257"/>
      <c r="Q452" s="1257"/>
      <c r="R452" s="1257"/>
      <c r="S452" s="1257"/>
      <c r="T452" s="1257"/>
      <c r="U452" s="1257"/>
      <c r="V452" s="1257"/>
      <c r="W452" s="1257"/>
      <c r="X452" s="1257"/>
      <c r="Y452" s="1257"/>
      <c r="Z452" s="1257"/>
      <c r="AA452" s="1257"/>
      <c r="AB452" s="1257"/>
      <c r="AC452" s="1257"/>
      <c r="AD452" s="1257"/>
      <c r="AE452" s="1257"/>
      <c r="AF452" s="1257"/>
      <c r="AG452" s="1257"/>
      <c r="AH452" s="1283"/>
      <c r="AI452" s="1283"/>
      <c r="AJ452" s="1283"/>
      <c r="AK452" s="1283"/>
      <c r="AL452" s="1283"/>
      <c r="AM452" s="1283"/>
      <c r="AN452" s="1283"/>
      <c r="AO452" s="1257"/>
    </row>
    <row r="453" spans="3:41" s="977" customFormat="1" ht="11.45" customHeight="1">
      <c r="C453" s="1257"/>
      <c r="D453" s="1257"/>
      <c r="E453" s="1257"/>
      <c r="F453" s="1257"/>
      <c r="G453" s="1257"/>
      <c r="H453" s="1257"/>
      <c r="I453" s="1257"/>
      <c r="J453" s="1257"/>
      <c r="K453" s="1257"/>
      <c r="L453" s="1257"/>
      <c r="M453" s="1257"/>
      <c r="N453" s="1257"/>
      <c r="O453" s="1257"/>
      <c r="P453" s="1257"/>
      <c r="Q453" s="1257"/>
      <c r="R453" s="1257"/>
      <c r="S453" s="1257"/>
      <c r="T453" s="1257"/>
      <c r="U453" s="1257"/>
      <c r="V453" s="1257"/>
      <c r="W453" s="1257"/>
      <c r="X453" s="1257"/>
      <c r="Y453" s="1257"/>
      <c r="Z453" s="1257"/>
      <c r="AA453" s="1257"/>
      <c r="AB453" s="1257"/>
      <c r="AC453" s="1257"/>
      <c r="AD453" s="1257"/>
      <c r="AE453" s="1257"/>
      <c r="AF453" s="1257"/>
      <c r="AG453" s="1257"/>
      <c r="AH453" s="1283"/>
      <c r="AI453" s="1283"/>
      <c r="AJ453" s="1283"/>
      <c r="AK453" s="1283"/>
      <c r="AL453" s="1283"/>
      <c r="AM453" s="1283"/>
      <c r="AN453" s="1283"/>
      <c r="AO453" s="1257"/>
    </row>
    <row r="454" spans="3:41" s="977" customFormat="1" ht="11.45" customHeight="1">
      <c r="C454" s="1257"/>
      <c r="D454" s="1257"/>
      <c r="E454" s="1257"/>
      <c r="F454" s="1257"/>
      <c r="G454" s="1257"/>
      <c r="H454" s="1257"/>
      <c r="I454" s="1257"/>
      <c r="J454" s="1257"/>
      <c r="K454" s="1257"/>
      <c r="L454" s="1257"/>
      <c r="M454" s="1257"/>
      <c r="N454" s="1257"/>
      <c r="O454" s="1257"/>
      <c r="P454" s="1257"/>
      <c r="Q454" s="1257"/>
      <c r="R454" s="1257"/>
      <c r="S454" s="1257"/>
      <c r="T454" s="1257"/>
      <c r="U454" s="1257"/>
      <c r="V454" s="1257"/>
      <c r="W454" s="1257"/>
      <c r="X454" s="1257"/>
      <c r="Y454" s="1257"/>
      <c r="Z454" s="1257"/>
      <c r="AA454" s="1257"/>
      <c r="AB454" s="1257"/>
      <c r="AC454" s="1257"/>
      <c r="AD454" s="1257"/>
      <c r="AE454" s="1257"/>
      <c r="AF454" s="1257"/>
      <c r="AG454" s="1257"/>
      <c r="AH454" s="1283"/>
      <c r="AI454" s="1283"/>
      <c r="AJ454" s="1283"/>
      <c r="AK454" s="1283"/>
      <c r="AL454" s="1283"/>
      <c r="AM454" s="1283"/>
      <c r="AN454" s="1283"/>
      <c r="AO454" s="1257"/>
    </row>
    <row r="455" spans="3:41" s="977" customFormat="1" ht="11.45" customHeight="1">
      <c r="C455" s="1257"/>
      <c r="D455" s="1257"/>
      <c r="E455" s="1257"/>
      <c r="F455" s="1257"/>
      <c r="G455" s="1257"/>
      <c r="H455" s="1257"/>
      <c r="I455" s="1257"/>
      <c r="J455" s="1257"/>
      <c r="K455" s="1257"/>
      <c r="L455" s="1257"/>
      <c r="M455" s="1257"/>
      <c r="N455" s="1257"/>
      <c r="O455" s="1257"/>
      <c r="P455" s="1257"/>
      <c r="Q455" s="1257"/>
      <c r="R455" s="1257"/>
      <c r="S455" s="1257"/>
      <c r="T455" s="1257"/>
      <c r="U455" s="1257"/>
      <c r="V455" s="1257"/>
      <c r="W455" s="1257"/>
      <c r="X455" s="1257"/>
      <c r="Y455" s="1257"/>
      <c r="Z455" s="1257"/>
      <c r="AA455" s="1257"/>
      <c r="AB455" s="1257"/>
      <c r="AC455" s="1257"/>
      <c r="AD455" s="1257"/>
      <c r="AE455" s="1257"/>
      <c r="AF455" s="1257"/>
      <c r="AG455" s="1257"/>
      <c r="AH455" s="1283"/>
      <c r="AI455" s="1283"/>
      <c r="AJ455" s="1283"/>
      <c r="AK455" s="1283"/>
      <c r="AL455" s="1283"/>
      <c r="AM455" s="1283"/>
      <c r="AN455" s="1283"/>
      <c r="AO455" s="1257"/>
    </row>
    <row r="456" spans="3:41" s="977" customFormat="1" ht="11.45" customHeight="1">
      <c r="C456" s="1257"/>
      <c r="D456" s="1257"/>
      <c r="E456" s="1257"/>
      <c r="F456" s="1257"/>
      <c r="G456" s="1257"/>
      <c r="H456" s="1257"/>
      <c r="I456" s="1257"/>
      <c r="J456" s="1257"/>
      <c r="K456" s="1257"/>
      <c r="L456" s="1257"/>
      <c r="M456" s="1257"/>
      <c r="N456" s="1257"/>
      <c r="O456" s="1257"/>
      <c r="P456" s="1257"/>
      <c r="Q456" s="1257"/>
      <c r="R456" s="1257"/>
      <c r="S456" s="1257"/>
      <c r="T456" s="1257"/>
      <c r="U456" s="1257"/>
      <c r="V456" s="1257"/>
      <c r="W456" s="1257"/>
      <c r="X456" s="1257"/>
      <c r="Y456" s="1257"/>
      <c r="Z456" s="1257"/>
      <c r="AA456" s="1257"/>
      <c r="AB456" s="1257"/>
      <c r="AC456" s="1257"/>
      <c r="AD456" s="1257"/>
      <c r="AE456" s="1257"/>
      <c r="AF456" s="1257"/>
      <c r="AG456" s="1257"/>
      <c r="AH456" s="1283"/>
      <c r="AI456" s="1283"/>
      <c r="AJ456" s="1283"/>
      <c r="AK456" s="1283"/>
      <c r="AL456" s="1283"/>
      <c r="AM456" s="1283"/>
      <c r="AN456" s="1283"/>
      <c r="AO456" s="1257"/>
    </row>
    <row r="457" spans="3:41" s="977" customFormat="1" ht="11.45" customHeight="1">
      <c r="C457" s="1257"/>
      <c r="D457" s="1257"/>
      <c r="E457" s="1257"/>
      <c r="F457" s="1257"/>
      <c r="G457" s="1257"/>
      <c r="H457" s="1257"/>
      <c r="I457" s="1257"/>
      <c r="J457" s="1257"/>
      <c r="K457" s="1257"/>
      <c r="L457" s="1257"/>
      <c r="M457" s="1257"/>
      <c r="N457" s="1257"/>
      <c r="O457" s="1257"/>
      <c r="P457" s="1257"/>
      <c r="Q457" s="1257"/>
      <c r="R457" s="1257"/>
      <c r="S457" s="1257"/>
      <c r="T457" s="1257"/>
      <c r="U457" s="1257"/>
      <c r="V457" s="1257"/>
      <c r="W457" s="1257"/>
      <c r="X457" s="1257"/>
      <c r="Y457" s="1257"/>
      <c r="Z457" s="1257"/>
      <c r="AA457" s="1257"/>
      <c r="AB457" s="1257"/>
      <c r="AC457" s="1257"/>
      <c r="AD457" s="1257"/>
      <c r="AE457" s="1257"/>
      <c r="AF457" s="1257"/>
      <c r="AG457" s="1257"/>
      <c r="AH457" s="1283"/>
      <c r="AI457" s="1283"/>
      <c r="AJ457" s="1283"/>
      <c r="AK457" s="1283"/>
      <c r="AL457" s="1283"/>
      <c r="AM457" s="1283"/>
      <c r="AN457" s="1283"/>
      <c r="AO457" s="1257"/>
    </row>
    <row r="458" spans="3:41" s="977" customFormat="1" ht="11.45" customHeight="1">
      <c r="C458" s="1257"/>
      <c r="D458" s="1257"/>
      <c r="E458" s="1257"/>
      <c r="F458" s="1257"/>
      <c r="G458" s="1257"/>
      <c r="H458" s="1257"/>
      <c r="I458" s="1257"/>
      <c r="J458" s="1257"/>
      <c r="K458" s="1257"/>
      <c r="L458" s="1257"/>
      <c r="M458" s="1257"/>
      <c r="N458" s="1257"/>
      <c r="O458" s="1257"/>
      <c r="P458" s="1257"/>
      <c r="Q458" s="1257"/>
      <c r="R458" s="1257"/>
      <c r="S458" s="1257"/>
      <c r="T458" s="1257"/>
      <c r="U458" s="1257"/>
      <c r="V458" s="1257"/>
      <c r="W458" s="1257"/>
      <c r="X458" s="1257"/>
      <c r="Y458" s="1257"/>
      <c r="Z458" s="1257"/>
      <c r="AA458" s="1257"/>
      <c r="AB458" s="1257"/>
      <c r="AC458" s="1257"/>
      <c r="AD458" s="1257"/>
      <c r="AE458" s="1257"/>
      <c r="AF458" s="1257"/>
      <c r="AG458" s="1257"/>
      <c r="AH458" s="1283"/>
      <c r="AI458" s="1283"/>
      <c r="AJ458" s="1283"/>
      <c r="AK458" s="1283"/>
      <c r="AL458" s="1283"/>
      <c r="AM458" s="1283"/>
      <c r="AN458" s="1283"/>
      <c r="AO458" s="1257"/>
    </row>
    <row r="459" spans="3:41" s="977" customFormat="1" ht="11.45" customHeight="1">
      <c r="C459" s="1257"/>
      <c r="D459" s="1257"/>
      <c r="E459" s="1257"/>
      <c r="F459" s="1257"/>
      <c r="G459" s="1257"/>
      <c r="H459" s="1257"/>
      <c r="I459" s="1257"/>
      <c r="J459" s="1257"/>
      <c r="K459" s="1257"/>
      <c r="L459" s="1257"/>
      <c r="M459" s="1257"/>
      <c r="N459" s="1257"/>
      <c r="O459" s="1257"/>
      <c r="P459" s="1257"/>
      <c r="Q459" s="1257"/>
      <c r="R459" s="1257"/>
      <c r="S459" s="1257"/>
      <c r="T459" s="1257"/>
      <c r="U459" s="1257"/>
      <c r="V459" s="1257"/>
      <c r="W459" s="1257"/>
      <c r="X459" s="1257"/>
      <c r="Y459" s="1257"/>
      <c r="Z459" s="1257"/>
      <c r="AA459" s="1257"/>
      <c r="AB459" s="1257"/>
      <c r="AC459" s="1257"/>
      <c r="AD459" s="1257"/>
      <c r="AE459" s="1257"/>
      <c r="AF459" s="1257"/>
      <c r="AG459" s="1257"/>
      <c r="AH459" s="1283"/>
      <c r="AI459" s="1283"/>
      <c r="AJ459" s="1283"/>
      <c r="AK459" s="1283"/>
      <c r="AL459" s="1283"/>
      <c r="AM459" s="1283"/>
      <c r="AN459" s="1283"/>
      <c r="AO459" s="1257"/>
    </row>
    <row r="460" spans="3:41" s="977" customFormat="1" ht="11.45" customHeight="1">
      <c r="C460" s="1257"/>
      <c r="D460" s="1257"/>
      <c r="E460" s="1257"/>
      <c r="F460" s="1257"/>
      <c r="G460" s="1257"/>
      <c r="H460" s="1257"/>
      <c r="I460" s="1257"/>
      <c r="J460" s="1257"/>
      <c r="K460" s="1257"/>
      <c r="L460" s="1257"/>
      <c r="M460" s="1257"/>
      <c r="N460" s="1257"/>
      <c r="O460" s="1257"/>
      <c r="P460" s="1257"/>
      <c r="Q460" s="1257"/>
      <c r="R460" s="1257"/>
      <c r="S460" s="1257"/>
      <c r="T460" s="1257"/>
      <c r="U460" s="1257"/>
      <c r="V460" s="1257"/>
      <c r="W460" s="1257"/>
      <c r="X460" s="1257"/>
      <c r="Y460" s="1257"/>
      <c r="Z460" s="1257"/>
      <c r="AA460" s="1257"/>
      <c r="AB460" s="1257"/>
      <c r="AC460" s="1257"/>
      <c r="AD460" s="1257"/>
      <c r="AE460" s="1257"/>
      <c r="AF460" s="1257"/>
      <c r="AG460" s="1257"/>
      <c r="AH460" s="1283"/>
      <c r="AI460" s="1283"/>
      <c r="AJ460" s="1283"/>
      <c r="AK460" s="1283"/>
      <c r="AL460" s="1283"/>
      <c r="AM460" s="1283"/>
      <c r="AN460" s="1283"/>
      <c r="AO460" s="1257"/>
    </row>
    <row r="461" spans="3:41" s="977" customFormat="1" ht="11.45" customHeight="1">
      <c r="C461" s="1257"/>
      <c r="D461" s="1257"/>
      <c r="E461" s="1257"/>
      <c r="F461" s="1257"/>
      <c r="G461" s="1257"/>
      <c r="H461" s="1257"/>
      <c r="I461" s="1257"/>
      <c r="J461" s="1257"/>
      <c r="K461" s="1257"/>
      <c r="L461" s="1257"/>
      <c r="M461" s="1257"/>
      <c r="N461" s="1257"/>
      <c r="O461" s="1257"/>
      <c r="P461" s="1257"/>
      <c r="Q461" s="1257"/>
      <c r="R461" s="1257"/>
      <c r="S461" s="1257"/>
      <c r="T461" s="1257"/>
      <c r="U461" s="1257"/>
      <c r="V461" s="1257"/>
      <c r="W461" s="1257"/>
      <c r="X461" s="1257"/>
      <c r="Y461" s="1257"/>
      <c r="Z461" s="1257"/>
      <c r="AA461" s="1257"/>
      <c r="AB461" s="1257"/>
      <c r="AC461" s="1257"/>
      <c r="AD461" s="1257"/>
      <c r="AE461" s="1257"/>
      <c r="AF461" s="1257"/>
      <c r="AG461" s="1257"/>
      <c r="AH461" s="1283"/>
      <c r="AI461" s="1283"/>
      <c r="AJ461" s="1283"/>
      <c r="AK461" s="1283"/>
      <c r="AL461" s="1283"/>
      <c r="AM461" s="1283"/>
      <c r="AN461" s="1283"/>
      <c r="AO461" s="1257"/>
    </row>
    <row r="462" spans="3:41" s="977" customFormat="1" ht="11.45" customHeight="1">
      <c r="C462" s="1257"/>
      <c r="D462" s="1257"/>
      <c r="E462" s="1257"/>
      <c r="F462" s="1257"/>
      <c r="G462" s="1257"/>
      <c r="H462" s="1257"/>
      <c r="I462" s="1257"/>
      <c r="J462" s="1257"/>
      <c r="K462" s="1257"/>
      <c r="L462" s="1257"/>
      <c r="M462" s="1257"/>
      <c r="N462" s="1257"/>
      <c r="O462" s="1257"/>
      <c r="P462" s="1257"/>
      <c r="Q462" s="1257"/>
      <c r="R462" s="1257"/>
      <c r="S462" s="1257"/>
      <c r="T462" s="1257"/>
      <c r="U462" s="1257"/>
      <c r="V462" s="1257"/>
      <c r="W462" s="1257"/>
      <c r="X462" s="1257"/>
      <c r="Y462" s="1257"/>
      <c r="Z462" s="1257"/>
      <c r="AA462" s="1257"/>
      <c r="AB462" s="1257"/>
      <c r="AC462" s="1257"/>
      <c r="AD462" s="1257"/>
      <c r="AE462" s="1257"/>
      <c r="AF462" s="1257"/>
      <c r="AG462" s="1257"/>
      <c r="AH462" s="1283"/>
      <c r="AI462" s="1283"/>
      <c r="AJ462" s="1283"/>
      <c r="AK462" s="1283"/>
      <c r="AL462" s="1283"/>
      <c r="AM462" s="1283"/>
      <c r="AN462" s="1283"/>
      <c r="AO462" s="1257"/>
    </row>
    <row r="463" spans="3:41" s="977" customFormat="1" ht="11.45" customHeight="1">
      <c r="C463" s="1257"/>
      <c r="D463" s="1257"/>
      <c r="E463" s="1257"/>
      <c r="F463" s="1257"/>
      <c r="G463" s="1257"/>
      <c r="H463" s="1257"/>
      <c r="I463" s="1257"/>
      <c r="J463" s="1257"/>
      <c r="K463" s="1257"/>
      <c r="L463" s="1257"/>
      <c r="M463" s="1257"/>
      <c r="N463" s="1257"/>
      <c r="O463" s="1257"/>
      <c r="P463" s="1257"/>
      <c r="Q463" s="1257"/>
      <c r="R463" s="1257"/>
      <c r="S463" s="1257"/>
      <c r="T463" s="1257"/>
      <c r="U463" s="1257"/>
      <c r="V463" s="1257"/>
      <c r="W463" s="1257"/>
      <c r="X463" s="1257"/>
      <c r="Y463" s="1257"/>
      <c r="Z463" s="1257"/>
      <c r="AA463" s="1257"/>
      <c r="AB463" s="1257"/>
      <c r="AC463" s="1257"/>
      <c r="AD463" s="1257"/>
      <c r="AE463" s="1257"/>
      <c r="AF463" s="1257"/>
      <c r="AG463" s="1257"/>
      <c r="AH463" s="1283"/>
      <c r="AI463" s="1283"/>
      <c r="AJ463" s="1283"/>
      <c r="AK463" s="1283"/>
      <c r="AL463" s="1283"/>
      <c r="AM463" s="1283"/>
      <c r="AN463" s="1283"/>
      <c r="AO463" s="1257"/>
    </row>
    <row r="464" spans="3:41" s="977" customFormat="1" ht="11.45" customHeight="1">
      <c r="C464" s="1257"/>
      <c r="D464" s="1257"/>
      <c r="E464" s="1257"/>
      <c r="F464" s="1257"/>
      <c r="G464" s="1257"/>
      <c r="H464" s="1257"/>
      <c r="I464" s="1257"/>
      <c r="J464" s="1257"/>
      <c r="K464" s="1257"/>
      <c r="L464" s="1257"/>
      <c r="M464" s="1257"/>
      <c r="N464" s="1257"/>
      <c r="O464" s="1257"/>
      <c r="P464" s="1257"/>
      <c r="Q464" s="1257"/>
      <c r="R464" s="1257"/>
      <c r="S464" s="1257"/>
      <c r="T464" s="1257"/>
      <c r="U464" s="1257"/>
      <c r="V464" s="1257"/>
      <c r="W464" s="1257"/>
      <c r="X464" s="1257"/>
      <c r="Y464" s="1257"/>
      <c r="Z464" s="1257"/>
      <c r="AA464" s="1257"/>
      <c r="AB464" s="1257"/>
      <c r="AC464" s="1257"/>
      <c r="AD464" s="1257"/>
      <c r="AE464" s="1257"/>
      <c r="AF464" s="1257"/>
      <c r="AG464" s="1257"/>
      <c r="AH464" s="1283"/>
      <c r="AI464" s="1283"/>
      <c r="AJ464" s="1283"/>
      <c r="AK464" s="1283"/>
      <c r="AL464" s="1283"/>
      <c r="AM464" s="1283"/>
      <c r="AN464" s="1283"/>
      <c r="AO464" s="1257"/>
    </row>
    <row r="465" spans="3:41" s="977" customFormat="1" ht="11.45" customHeight="1">
      <c r="C465" s="1257"/>
      <c r="D465" s="1257"/>
      <c r="E465" s="1257"/>
      <c r="F465" s="1257"/>
      <c r="G465" s="1257"/>
      <c r="H465" s="1257"/>
      <c r="I465" s="1257"/>
      <c r="J465" s="1257"/>
      <c r="K465" s="1257"/>
      <c r="L465" s="1257"/>
      <c r="M465" s="1257"/>
      <c r="N465" s="1257"/>
      <c r="O465" s="1257"/>
      <c r="P465" s="1257"/>
      <c r="Q465" s="1257"/>
      <c r="R465" s="1257"/>
      <c r="S465" s="1257"/>
      <c r="T465" s="1257"/>
      <c r="U465" s="1257"/>
      <c r="V465" s="1257"/>
      <c r="W465" s="1257"/>
      <c r="X465" s="1257"/>
      <c r="Y465" s="1257"/>
      <c r="Z465" s="1257"/>
      <c r="AA465" s="1257"/>
      <c r="AB465" s="1257"/>
      <c r="AC465" s="1257"/>
      <c r="AD465" s="1257"/>
      <c r="AE465" s="1257"/>
      <c r="AF465" s="1257"/>
      <c r="AG465" s="1257"/>
      <c r="AH465" s="1283"/>
      <c r="AI465" s="1283"/>
      <c r="AJ465" s="1283"/>
      <c r="AK465" s="1283"/>
      <c r="AL465" s="1283"/>
      <c r="AM465" s="1283"/>
      <c r="AN465" s="1283"/>
      <c r="AO465" s="1257"/>
    </row>
    <row r="466" spans="3:41" s="977" customFormat="1" ht="11.45" customHeight="1">
      <c r="C466" s="1257"/>
      <c r="D466" s="1257"/>
      <c r="E466" s="1257"/>
      <c r="F466" s="1257"/>
      <c r="G466" s="1257"/>
      <c r="H466" s="1257"/>
      <c r="I466" s="1257"/>
      <c r="J466" s="1257"/>
      <c r="K466" s="1257"/>
      <c r="L466" s="1257"/>
      <c r="M466" s="1257"/>
      <c r="N466" s="1257"/>
      <c r="O466" s="1257"/>
      <c r="P466" s="1257"/>
      <c r="Q466" s="1257"/>
      <c r="R466" s="1257"/>
      <c r="S466" s="1257"/>
      <c r="T466" s="1257"/>
      <c r="U466" s="1257"/>
      <c r="V466" s="1257"/>
      <c r="W466" s="1257"/>
      <c r="X466" s="1257"/>
      <c r="Y466" s="1257"/>
      <c r="Z466" s="1257"/>
      <c r="AA466" s="1257"/>
      <c r="AB466" s="1257"/>
      <c r="AC466" s="1257"/>
      <c r="AD466" s="1257"/>
      <c r="AE466" s="1257"/>
      <c r="AF466" s="1257"/>
      <c r="AG466" s="1257"/>
      <c r="AH466" s="1283"/>
      <c r="AI466" s="1283"/>
      <c r="AJ466" s="1283"/>
      <c r="AK466" s="1283"/>
      <c r="AL466" s="1283"/>
      <c r="AM466" s="1283"/>
      <c r="AN466" s="1283"/>
      <c r="AO466" s="1257"/>
    </row>
    <row r="467" spans="3:41" s="977" customFormat="1" ht="11.45" customHeight="1">
      <c r="C467" s="1257"/>
      <c r="D467" s="1257"/>
      <c r="E467" s="1257"/>
      <c r="F467" s="1257"/>
      <c r="G467" s="1257"/>
      <c r="H467" s="1257"/>
      <c r="I467" s="1257"/>
      <c r="J467" s="1257"/>
      <c r="K467" s="1257"/>
      <c r="L467" s="1257"/>
      <c r="M467" s="1257"/>
      <c r="N467" s="1257"/>
      <c r="O467" s="1257"/>
      <c r="P467" s="1257"/>
      <c r="Q467" s="1257"/>
      <c r="R467" s="1257"/>
      <c r="S467" s="1257"/>
      <c r="T467" s="1257"/>
      <c r="U467" s="1257"/>
      <c r="V467" s="1257"/>
      <c r="W467" s="1257"/>
      <c r="X467" s="1257"/>
      <c r="Y467" s="1257"/>
      <c r="Z467" s="1257"/>
      <c r="AA467" s="1257"/>
      <c r="AB467" s="1257"/>
      <c r="AC467" s="1257"/>
      <c r="AD467" s="1257"/>
      <c r="AE467" s="1257"/>
      <c r="AF467" s="1257"/>
      <c r="AG467" s="1257"/>
      <c r="AH467" s="1283"/>
      <c r="AI467" s="1283"/>
      <c r="AJ467" s="1283"/>
      <c r="AK467" s="1283"/>
      <c r="AL467" s="1283"/>
      <c r="AM467" s="1283"/>
      <c r="AN467" s="1283"/>
      <c r="AO467" s="1257"/>
    </row>
    <row r="468" spans="3:41" s="977" customFormat="1" ht="11.45" customHeight="1">
      <c r="C468" s="1257"/>
      <c r="D468" s="1257"/>
      <c r="E468" s="1257"/>
      <c r="F468" s="1257"/>
      <c r="G468" s="1257"/>
      <c r="H468" s="1257"/>
      <c r="I468" s="1257"/>
      <c r="J468" s="1257"/>
      <c r="K468" s="1257"/>
      <c r="L468" s="1257"/>
      <c r="M468" s="1257"/>
      <c r="N468" s="1257"/>
      <c r="O468" s="1257"/>
      <c r="P468" s="1257"/>
      <c r="Q468" s="1257"/>
      <c r="R468" s="1257"/>
      <c r="S468" s="1257"/>
      <c r="T468" s="1257"/>
      <c r="U468" s="1257"/>
      <c r="V468" s="1257"/>
      <c r="W468" s="1257"/>
      <c r="X468" s="1257"/>
      <c r="Y468" s="1257"/>
      <c r="Z468" s="1257"/>
      <c r="AA468" s="1257"/>
      <c r="AB468" s="1257"/>
      <c r="AC468" s="1257"/>
      <c r="AD468" s="1257"/>
      <c r="AE468" s="1257"/>
      <c r="AF468" s="1257"/>
      <c r="AG468" s="1257"/>
      <c r="AH468" s="1283"/>
      <c r="AI468" s="1283"/>
      <c r="AJ468" s="1283"/>
      <c r="AK468" s="1283"/>
      <c r="AL468" s="1283"/>
      <c r="AM468" s="1283"/>
      <c r="AN468" s="1283"/>
      <c r="AO468" s="1257"/>
    </row>
    <row r="469" spans="3:41" s="977" customFormat="1" ht="11.45" customHeight="1">
      <c r="C469" s="1257"/>
      <c r="D469" s="1257"/>
      <c r="E469" s="1257"/>
      <c r="F469" s="1257"/>
      <c r="G469" s="1257"/>
      <c r="H469" s="1257"/>
      <c r="I469" s="1257"/>
      <c r="J469" s="1257"/>
      <c r="K469" s="1257"/>
      <c r="L469" s="1257"/>
      <c r="M469" s="1257"/>
      <c r="N469" s="1257"/>
      <c r="O469" s="1257"/>
      <c r="P469" s="1257"/>
      <c r="Q469" s="1257"/>
      <c r="R469" s="1257"/>
      <c r="S469" s="1257"/>
      <c r="T469" s="1257"/>
      <c r="U469" s="1257"/>
      <c r="V469" s="1257"/>
      <c r="W469" s="1257"/>
      <c r="X469" s="1257"/>
      <c r="Y469" s="1257"/>
      <c r="Z469" s="1257"/>
      <c r="AA469" s="1257"/>
      <c r="AB469" s="1257"/>
      <c r="AC469" s="1257"/>
      <c r="AD469" s="1257"/>
      <c r="AE469" s="1257"/>
      <c r="AF469" s="1257"/>
      <c r="AG469" s="1257"/>
      <c r="AH469" s="1283"/>
      <c r="AI469" s="1283"/>
      <c r="AJ469" s="1283"/>
      <c r="AK469" s="1283"/>
      <c r="AL469" s="1283"/>
      <c r="AM469" s="1283"/>
      <c r="AN469" s="1283"/>
      <c r="AO469" s="1257"/>
    </row>
    <row r="470" spans="3:41" s="977" customFormat="1" ht="11.45" customHeight="1">
      <c r="C470" s="1257"/>
      <c r="D470" s="1257"/>
      <c r="E470" s="1257"/>
      <c r="F470" s="1257"/>
      <c r="G470" s="1257"/>
      <c r="H470" s="1257"/>
      <c r="I470" s="1257"/>
      <c r="J470" s="1257"/>
      <c r="K470" s="1257"/>
      <c r="L470" s="1257"/>
      <c r="M470" s="1257"/>
      <c r="N470" s="1257"/>
      <c r="O470" s="1257"/>
      <c r="P470" s="1257"/>
      <c r="Q470" s="1257"/>
      <c r="R470" s="1257"/>
      <c r="S470" s="1257"/>
      <c r="T470" s="1257"/>
      <c r="U470" s="1257"/>
      <c r="V470" s="1257"/>
      <c r="W470" s="1257"/>
      <c r="X470" s="1257"/>
      <c r="Y470" s="1257"/>
      <c r="Z470" s="1257"/>
      <c r="AA470" s="1257"/>
      <c r="AB470" s="1257"/>
      <c r="AC470" s="1257"/>
      <c r="AD470" s="1257"/>
      <c r="AE470" s="1257"/>
      <c r="AF470" s="1257"/>
      <c r="AG470" s="1257"/>
      <c r="AH470" s="1283"/>
      <c r="AI470" s="1283"/>
      <c r="AJ470" s="1283"/>
      <c r="AK470" s="1283"/>
      <c r="AL470" s="1283"/>
      <c r="AM470" s="1283"/>
      <c r="AN470" s="1283"/>
      <c r="AO470" s="1257"/>
    </row>
    <row r="471" spans="3:41" s="977" customFormat="1" ht="11.45" customHeight="1">
      <c r="C471" s="1257"/>
      <c r="D471" s="1257"/>
      <c r="E471" s="1257"/>
      <c r="F471" s="1257"/>
      <c r="G471" s="1257"/>
      <c r="H471" s="1257"/>
      <c r="I471" s="1257"/>
      <c r="J471" s="1257"/>
      <c r="K471" s="1257"/>
      <c r="L471" s="1257"/>
      <c r="M471" s="1257"/>
      <c r="N471" s="1257"/>
      <c r="O471" s="1257"/>
      <c r="P471" s="1257"/>
      <c r="Q471" s="1257"/>
      <c r="R471" s="1257"/>
      <c r="S471" s="1257"/>
      <c r="T471" s="1257"/>
      <c r="U471" s="1257"/>
      <c r="V471" s="1257"/>
      <c r="W471" s="1257"/>
      <c r="X471" s="1257"/>
      <c r="Y471" s="1257"/>
      <c r="Z471" s="1257"/>
      <c r="AA471" s="1257"/>
      <c r="AB471" s="1257"/>
      <c r="AC471" s="1257"/>
      <c r="AD471" s="1257"/>
      <c r="AE471" s="1257"/>
      <c r="AF471" s="1257"/>
      <c r="AG471" s="1257"/>
      <c r="AH471" s="1283"/>
      <c r="AI471" s="1283"/>
      <c r="AJ471" s="1283"/>
      <c r="AK471" s="1283"/>
      <c r="AL471" s="1283"/>
      <c r="AM471" s="1283"/>
      <c r="AN471" s="1283"/>
      <c r="AO471" s="1257"/>
    </row>
    <row r="472" spans="3:41" s="977" customFormat="1" ht="11.45" customHeight="1">
      <c r="C472" s="1257"/>
      <c r="D472" s="1257"/>
      <c r="E472" s="1257"/>
      <c r="F472" s="1257"/>
      <c r="G472" s="1257"/>
      <c r="H472" s="1257"/>
      <c r="I472" s="1257"/>
      <c r="J472" s="1257"/>
      <c r="K472" s="1257"/>
      <c r="L472" s="1257"/>
      <c r="M472" s="1257"/>
      <c r="N472" s="1257"/>
      <c r="O472" s="1257"/>
      <c r="P472" s="1257"/>
      <c r="Q472" s="1257"/>
      <c r="R472" s="1257"/>
      <c r="S472" s="1257"/>
      <c r="T472" s="1257"/>
      <c r="U472" s="1257"/>
      <c r="V472" s="1257"/>
      <c r="W472" s="1257"/>
      <c r="X472" s="1257"/>
      <c r="Y472" s="1257"/>
      <c r="Z472" s="1257"/>
      <c r="AA472" s="1257"/>
      <c r="AB472" s="1257"/>
      <c r="AC472" s="1257"/>
      <c r="AD472" s="1257"/>
      <c r="AE472" s="1257"/>
      <c r="AF472" s="1257"/>
      <c r="AG472" s="1257"/>
      <c r="AH472" s="1283"/>
      <c r="AI472" s="1283"/>
      <c r="AJ472" s="1283"/>
      <c r="AK472" s="1283"/>
      <c r="AL472" s="1283"/>
      <c r="AM472" s="1283"/>
      <c r="AN472" s="1283"/>
      <c r="AO472" s="1257"/>
    </row>
    <row r="473" spans="3:41" s="977" customFormat="1" ht="11.45" customHeight="1">
      <c r="C473" s="1257"/>
      <c r="D473" s="1257"/>
      <c r="E473" s="1257"/>
      <c r="F473" s="1257"/>
      <c r="G473" s="1257"/>
      <c r="H473" s="1257"/>
      <c r="I473" s="1257"/>
      <c r="J473" s="1257"/>
      <c r="K473" s="1257"/>
      <c r="L473" s="1257"/>
      <c r="M473" s="1257"/>
      <c r="N473" s="1257"/>
      <c r="O473" s="1257"/>
      <c r="P473" s="1257"/>
      <c r="Q473" s="1257"/>
      <c r="R473" s="1257"/>
      <c r="S473" s="1257"/>
      <c r="T473" s="1257"/>
      <c r="U473" s="1257"/>
      <c r="V473" s="1257"/>
      <c r="W473" s="1257"/>
      <c r="X473" s="1257"/>
      <c r="Y473" s="1257"/>
      <c r="Z473" s="1257"/>
      <c r="AA473" s="1257"/>
      <c r="AB473" s="1257"/>
      <c r="AC473" s="1257"/>
      <c r="AD473" s="1257"/>
      <c r="AE473" s="1257"/>
      <c r="AF473" s="1257"/>
      <c r="AG473" s="1257"/>
      <c r="AH473" s="1283"/>
      <c r="AI473" s="1283"/>
      <c r="AJ473" s="1283"/>
      <c r="AK473" s="1283"/>
      <c r="AL473" s="1283"/>
      <c r="AM473" s="1283"/>
      <c r="AN473" s="1283"/>
      <c r="AO473" s="1257"/>
    </row>
    <row r="474" spans="3:41" s="977" customFormat="1" ht="11.45" customHeight="1">
      <c r="C474" s="1257"/>
      <c r="D474" s="1257"/>
      <c r="E474" s="1257"/>
      <c r="F474" s="1257"/>
      <c r="G474" s="1257"/>
      <c r="H474" s="1257"/>
      <c r="I474" s="1257"/>
      <c r="J474" s="1257"/>
      <c r="K474" s="1257"/>
      <c r="L474" s="1257"/>
      <c r="M474" s="1257"/>
      <c r="N474" s="1257"/>
      <c r="O474" s="1257"/>
      <c r="P474" s="1257"/>
      <c r="Q474" s="1257"/>
      <c r="R474" s="1257"/>
      <c r="S474" s="1257"/>
      <c r="T474" s="1257"/>
      <c r="U474" s="1257"/>
      <c r="V474" s="1257"/>
      <c r="W474" s="1257"/>
      <c r="X474" s="1257"/>
      <c r="Y474" s="1257"/>
      <c r="Z474" s="1257"/>
      <c r="AA474" s="1257"/>
      <c r="AB474" s="1257"/>
      <c r="AC474" s="1257"/>
      <c r="AD474" s="1257"/>
      <c r="AE474" s="1257"/>
      <c r="AF474" s="1257"/>
      <c r="AG474" s="1257"/>
      <c r="AH474" s="1283"/>
      <c r="AI474" s="1283"/>
      <c r="AJ474" s="1283"/>
      <c r="AK474" s="1283"/>
      <c r="AL474" s="1283"/>
      <c r="AM474" s="1283"/>
      <c r="AN474" s="1283"/>
      <c r="AO474" s="1257"/>
    </row>
    <row r="475" spans="3:41" s="977" customFormat="1" ht="11.45" customHeight="1">
      <c r="C475" s="1257"/>
      <c r="D475" s="1257"/>
      <c r="E475" s="1257"/>
      <c r="F475" s="1257"/>
      <c r="G475" s="1257"/>
      <c r="H475" s="1257"/>
      <c r="I475" s="1257"/>
      <c r="J475" s="1257"/>
      <c r="K475" s="1257"/>
      <c r="L475" s="1257"/>
      <c r="M475" s="1257"/>
      <c r="N475" s="1257"/>
      <c r="O475" s="1257"/>
      <c r="P475" s="1257"/>
      <c r="Q475" s="1257"/>
      <c r="R475" s="1257"/>
      <c r="S475" s="1257"/>
      <c r="T475" s="1257"/>
      <c r="U475" s="1257"/>
      <c r="V475" s="1257"/>
      <c r="W475" s="1257"/>
      <c r="X475" s="1257"/>
      <c r="Y475" s="1257"/>
      <c r="Z475" s="1257"/>
      <c r="AA475" s="1257"/>
      <c r="AB475" s="1257"/>
      <c r="AC475" s="1257"/>
      <c r="AD475" s="1257"/>
      <c r="AE475" s="1257"/>
      <c r="AF475" s="1257"/>
      <c r="AG475" s="1257"/>
      <c r="AH475" s="1283"/>
      <c r="AI475" s="1283"/>
      <c r="AJ475" s="1283"/>
      <c r="AK475" s="1283"/>
      <c r="AL475" s="1283"/>
      <c r="AM475" s="1283"/>
      <c r="AN475" s="1283"/>
      <c r="AO475" s="1257"/>
    </row>
    <row r="476" spans="3:41" s="977" customFormat="1" ht="11.45" customHeight="1">
      <c r="C476" s="1257"/>
      <c r="D476" s="1257"/>
      <c r="E476" s="1257"/>
      <c r="F476" s="1257"/>
      <c r="G476" s="1257"/>
      <c r="H476" s="1257"/>
      <c r="I476" s="1257"/>
      <c r="J476" s="1257"/>
      <c r="K476" s="1257"/>
      <c r="L476" s="1257"/>
      <c r="M476" s="1257"/>
      <c r="N476" s="1257"/>
      <c r="O476" s="1257"/>
      <c r="P476" s="1257"/>
      <c r="Q476" s="1257"/>
      <c r="R476" s="1257"/>
      <c r="S476" s="1257"/>
      <c r="T476" s="1257"/>
      <c r="U476" s="1257"/>
      <c r="V476" s="1257"/>
      <c r="W476" s="1257"/>
      <c r="X476" s="1257"/>
      <c r="Y476" s="1257"/>
      <c r="Z476" s="1257"/>
      <c r="AA476" s="1257"/>
      <c r="AB476" s="1257"/>
      <c r="AC476" s="1257"/>
      <c r="AD476" s="1257"/>
      <c r="AE476" s="1257"/>
      <c r="AF476" s="1257"/>
      <c r="AG476" s="1257"/>
      <c r="AH476" s="1283"/>
      <c r="AI476" s="1283"/>
      <c r="AJ476" s="1283"/>
      <c r="AK476" s="1283"/>
      <c r="AL476" s="1283"/>
      <c r="AM476" s="1283"/>
      <c r="AN476" s="1283"/>
      <c r="AO476" s="1257"/>
    </row>
    <row r="477" spans="3:41" s="977" customFormat="1" ht="11.45" customHeight="1">
      <c r="C477" s="1257"/>
      <c r="D477" s="1257"/>
      <c r="E477" s="1257"/>
      <c r="F477" s="1257"/>
      <c r="G477" s="1257"/>
      <c r="H477" s="1257"/>
      <c r="I477" s="1257"/>
      <c r="J477" s="1257"/>
      <c r="K477" s="1257"/>
      <c r="L477" s="1257"/>
      <c r="M477" s="1257"/>
      <c r="N477" s="1257"/>
      <c r="O477" s="1257"/>
      <c r="P477" s="1257"/>
      <c r="Q477" s="1257"/>
      <c r="R477" s="1257"/>
      <c r="S477" s="1257"/>
      <c r="T477" s="1257"/>
      <c r="U477" s="1257"/>
      <c r="V477" s="1257"/>
      <c r="W477" s="1257"/>
      <c r="X477" s="1257"/>
      <c r="Y477" s="1257"/>
      <c r="Z477" s="1257"/>
      <c r="AA477" s="1257"/>
      <c r="AB477" s="1257"/>
      <c r="AC477" s="1257"/>
      <c r="AD477" s="1257"/>
      <c r="AE477" s="1257"/>
      <c r="AF477" s="1257"/>
      <c r="AG477" s="1257"/>
      <c r="AH477" s="1283"/>
      <c r="AI477" s="1283"/>
      <c r="AJ477" s="1283"/>
      <c r="AK477" s="1283"/>
      <c r="AL477" s="1283"/>
      <c r="AM477" s="1283"/>
      <c r="AN477" s="1283"/>
      <c r="AO477" s="1257"/>
    </row>
    <row r="478" spans="3:41" s="977" customFormat="1" ht="11.45" customHeight="1">
      <c r="C478" s="1257"/>
      <c r="D478" s="1257"/>
      <c r="E478" s="1257"/>
      <c r="F478" s="1257"/>
      <c r="G478" s="1257"/>
      <c r="H478" s="1257"/>
      <c r="I478" s="1257"/>
      <c r="J478" s="1257"/>
      <c r="K478" s="1257"/>
      <c r="L478" s="1257"/>
      <c r="M478" s="1257"/>
      <c r="N478" s="1257"/>
      <c r="O478" s="1257"/>
      <c r="P478" s="1257"/>
      <c r="Q478" s="1257"/>
      <c r="R478" s="1257"/>
      <c r="S478" s="1257"/>
      <c r="T478" s="1257"/>
      <c r="U478" s="1257"/>
      <c r="V478" s="1257"/>
      <c r="W478" s="1257"/>
      <c r="X478" s="1257"/>
      <c r="Y478" s="1257"/>
      <c r="Z478" s="1257"/>
      <c r="AA478" s="1257"/>
      <c r="AB478" s="1257"/>
      <c r="AC478" s="1257"/>
      <c r="AD478" s="1257"/>
      <c r="AE478" s="1257"/>
      <c r="AF478" s="1257"/>
      <c r="AG478" s="1257"/>
      <c r="AH478" s="1283"/>
      <c r="AI478" s="1283"/>
      <c r="AJ478" s="1283"/>
      <c r="AK478" s="1283"/>
      <c r="AL478" s="1283"/>
      <c r="AM478" s="1283"/>
      <c r="AN478" s="1283"/>
      <c r="AO478" s="1257"/>
    </row>
    <row r="479" spans="3:41" s="977" customFormat="1" ht="11.45" customHeight="1">
      <c r="C479" s="1257"/>
      <c r="D479" s="1257"/>
      <c r="E479" s="1257"/>
      <c r="F479" s="1257"/>
      <c r="G479" s="1257"/>
      <c r="H479" s="1257"/>
      <c r="I479" s="1257"/>
      <c r="J479" s="1257"/>
      <c r="K479" s="1257"/>
      <c r="L479" s="1257"/>
      <c r="M479" s="1257"/>
      <c r="N479" s="1257"/>
      <c r="O479" s="1257"/>
      <c r="P479" s="1257"/>
      <c r="Q479" s="1257"/>
      <c r="R479" s="1257"/>
      <c r="S479" s="1257"/>
      <c r="T479" s="1257"/>
      <c r="U479" s="1257"/>
      <c r="V479" s="1257"/>
      <c r="W479" s="1257"/>
      <c r="X479" s="1257"/>
      <c r="Y479" s="1257"/>
      <c r="Z479" s="1257"/>
      <c r="AA479" s="1257"/>
      <c r="AB479" s="1257"/>
      <c r="AC479" s="1257"/>
      <c r="AD479" s="1257"/>
      <c r="AE479" s="1257"/>
      <c r="AF479" s="1257"/>
      <c r="AG479" s="1257"/>
      <c r="AH479" s="1283"/>
      <c r="AI479" s="1283"/>
      <c r="AJ479" s="1283"/>
      <c r="AK479" s="1283"/>
      <c r="AL479" s="1283"/>
      <c r="AM479" s="1283"/>
      <c r="AN479" s="1283"/>
      <c r="AO479" s="1257"/>
    </row>
    <row r="480" spans="3:41" s="977" customFormat="1" ht="11.45" customHeight="1">
      <c r="C480" s="1257"/>
      <c r="D480" s="1257"/>
      <c r="E480" s="1257"/>
      <c r="F480" s="1257"/>
      <c r="G480" s="1257"/>
      <c r="H480" s="1257"/>
      <c r="I480" s="1257"/>
      <c r="J480" s="1257"/>
      <c r="K480" s="1257"/>
      <c r="L480" s="1257"/>
      <c r="M480" s="1257"/>
      <c r="N480" s="1257"/>
      <c r="O480" s="1257"/>
      <c r="P480" s="1257"/>
      <c r="Q480" s="1257"/>
      <c r="R480" s="1257"/>
      <c r="S480" s="1257"/>
      <c r="T480" s="1257"/>
      <c r="U480" s="1257"/>
      <c r="V480" s="1257"/>
      <c r="W480" s="1257"/>
      <c r="X480" s="1257"/>
      <c r="Y480" s="1257"/>
      <c r="Z480" s="1257"/>
      <c r="AA480" s="1257"/>
      <c r="AB480" s="1257"/>
      <c r="AC480" s="1257"/>
      <c r="AD480" s="1257"/>
      <c r="AE480" s="1257"/>
      <c r="AF480" s="1257"/>
      <c r="AG480" s="1257"/>
      <c r="AH480" s="1283"/>
      <c r="AI480" s="1283"/>
      <c r="AJ480" s="1283"/>
      <c r="AK480" s="1283"/>
      <c r="AL480" s="1283"/>
      <c r="AM480" s="1283"/>
      <c r="AN480" s="1283"/>
      <c r="AO480" s="1257"/>
    </row>
    <row r="481" spans="3:41" s="977" customFormat="1" ht="11.45" customHeight="1">
      <c r="C481" s="1257"/>
      <c r="D481" s="1257"/>
      <c r="E481" s="1257"/>
      <c r="F481" s="1257"/>
      <c r="G481" s="1257"/>
      <c r="H481" s="1257"/>
      <c r="I481" s="1257"/>
      <c r="J481" s="1257"/>
      <c r="K481" s="1257"/>
      <c r="L481" s="1257"/>
      <c r="M481" s="1257"/>
      <c r="N481" s="1257"/>
      <c r="O481" s="1257"/>
      <c r="P481" s="1257"/>
      <c r="Q481" s="1257"/>
      <c r="R481" s="1257"/>
      <c r="S481" s="1257"/>
      <c r="T481" s="1257"/>
      <c r="U481" s="1257"/>
      <c r="V481" s="1257"/>
      <c r="W481" s="1257"/>
      <c r="X481" s="1257"/>
      <c r="Y481" s="1257"/>
      <c r="Z481" s="1257"/>
      <c r="AA481" s="1257"/>
      <c r="AB481" s="1257"/>
      <c r="AC481" s="1257"/>
      <c r="AD481" s="1257"/>
      <c r="AE481" s="1257"/>
      <c r="AF481" s="1257"/>
      <c r="AG481" s="1257"/>
      <c r="AH481" s="1283"/>
      <c r="AI481" s="1283"/>
      <c r="AJ481" s="1283"/>
      <c r="AK481" s="1283"/>
      <c r="AL481" s="1283"/>
      <c r="AM481" s="1283"/>
      <c r="AN481" s="1283"/>
      <c r="AO481" s="1257"/>
    </row>
    <row r="482" spans="3:41" s="977" customFormat="1" ht="11.45" customHeight="1">
      <c r="C482" s="1257"/>
      <c r="D482" s="1257"/>
      <c r="E482" s="1257"/>
      <c r="F482" s="1257"/>
      <c r="G482" s="1257"/>
      <c r="H482" s="1257"/>
      <c r="I482" s="1257"/>
      <c r="J482" s="1257"/>
      <c r="K482" s="1257"/>
      <c r="L482" s="1257"/>
      <c r="M482" s="1257"/>
      <c r="N482" s="1257"/>
      <c r="O482" s="1257"/>
      <c r="P482" s="1257"/>
      <c r="Q482" s="1257"/>
      <c r="R482" s="1257"/>
      <c r="S482" s="1257"/>
      <c r="T482" s="1257"/>
      <c r="U482" s="1257"/>
      <c r="V482" s="1257"/>
      <c r="W482" s="1257"/>
      <c r="X482" s="1257"/>
      <c r="Y482" s="1257"/>
      <c r="Z482" s="1257"/>
      <c r="AA482" s="1257"/>
      <c r="AB482" s="1257"/>
      <c r="AC482" s="1257"/>
      <c r="AD482" s="1257"/>
      <c r="AE482" s="1257"/>
      <c r="AF482" s="1257"/>
      <c r="AG482" s="1257"/>
      <c r="AH482" s="1283"/>
      <c r="AI482" s="1283"/>
      <c r="AJ482" s="1283"/>
      <c r="AK482" s="1283"/>
      <c r="AL482" s="1283"/>
      <c r="AM482" s="1283"/>
      <c r="AN482" s="1283"/>
      <c r="AO482" s="1257"/>
    </row>
    <row r="483" spans="3:41" s="977" customFormat="1" ht="11.45" customHeight="1">
      <c r="C483" s="1257"/>
      <c r="D483" s="1257"/>
      <c r="E483" s="1257"/>
      <c r="F483" s="1257"/>
      <c r="G483" s="1257"/>
      <c r="H483" s="1257"/>
      <c r="I483" s="1257"/>
      <c r="J483" s="1257"/>
      <c r="K483" s="1257"/>
      <c r="L483" s="1257"/>
      <c r="M483" s="1257"/>
      <c r="N483" s="1257"/>
      <c r="O483" s="1257"/>
      <c r="P483" s="1257"/>
      <c r="Q483" s="1257"/>
      <c r="R483" s="1257"/>
      <c r="S483" s="1257"/>
      <c r="T483" s="1257"/>
      <c r="U483" s="1257"/>
      <c r="V483" s="1257"/>
      <c r="W483" s="1257"/>
      <c r="X483" s="1257"/>
      <c r="Y483" s="1257"/>
      <c r="Z483" s="1257"/>
      <c r="AA483" s="1257"/>
      <c r="AB483" s="1257"/>
      <c r="AC483" s="1257"/>
      <c r="AD483" s="1257"/>
      <c r="AE483" s="1257"/>
      <c r="AF483" s="1257"/>
      <c r="AG483" s="1257"/>
      <c r="AH483" s="1283"/>
      <c r="AI483" s="1283"/>
      <c r="AJ483" s="1283"/>
      <c r="AK483" s="1283"/>
      <c r="AL483" s="1283"/>
      <c r="AM483" s="1283"/>
      <c r="AN483" s="1283"/>
      <c r="AO483" s="1257"/>
    </row>
    <row r="484" spans="3:41" s="977" customFormat="1" ht="11.45" customHeight="1">
      <c r="C484" s="1257"/>
      <c r="D484" s="1257"/>
      <c r="E484" s="1257"/>
      <c r="F484" s="1257"/>
      <c r="G484" s="1257"/>
      <c r="H484" s="1257"/>
      <c r="I484" s="1257"/>
      <c r="J484" s="1257"/>
      <c r="K484" s="1257"/>
      <c r="L484" s="1257"/>
      <c r="M484" s="1257"/>
      <c r="N484" s="1257"/>
      <c r="O484" s="1257"/>
      <c r="P484" s="1257"/>
      <c r="Q484" s="1257"/>
      <c r="R484" s="1257"/>
      <c r="S484" s="1257"/>
      <c r="T484" s="1257"/>
      <c r="U484" s="1257"/>
      <c r="V484" s="1257"/>
      <c r="W484" s="1257"/>
      <c r="X484" s="1257"/>
      <c r="Y484" s="1257"/>
      <c r="Z484" s="1257"/>
      <c r="AA484" s="1257"/>
      <c r="AB484" s="1257"/>
      <c r="AC484" s="1257"/>
      <c r="AD484" s="1257"/>
      <c r="AE484" s="1257"/>
      <c r="AF484" s="1257"/>
      <c r="AG484" s="1257"/>
      <c r="AH484" s="1283"/>
      <c r="AI484" s="1283"/>
      <c r="AJ484" s="1283"/>
      <c r="AK484" s="1283"/>
      <c r="AL484" s="1283"/>
      <c r="AM484" s="1283"/>
      <c r="AN484" s="1283"/>
      <c r="AO484" s="1257"/>
    </row>
    <row r="485" spans="3:41" s="977" customFormat="1" ht="11.45" customHeight="1">
      <c r="C485" s="1257"/>
      <c r="D485" s="1257"/>
      <c r="E485" s="1257"/>
      <c r="F485" s="1257"/>
      <c r="G485" s="1257"/>
      <c r="H485" s="1257"/>
      <c r="I485" s="1257"/>
      <c r="J485" s="1257"/>
      <c r="K485" s="1257"/>
      <c r="L485" s="1257"/>
      <c r="M485" s="1257"/>
      <c r="N485" s="1257"/>
      <c r="O485" s="1257"/>
      <c r="P485" s="1257"/>
      <c r="Q485" s="1257"/>
      <c r="R485" s="1257"/>
      <c r="S485" s="1257"/>
      <c r="T485" s="1257"/>
      <c r="U485" s="1257"/>
      <c r="V485" s="1257"/>
      <c r="W485" s="1257"/>
      <c r="X485" s="1257"/>
      <c r="Y485" s="1257"/>
      <c r="Z485" s="1257"/>
      <c r="AA485" s="1257"/>
      <c r="AB485" s="1257"/>
      <c r="AC485" s="1257"/>
      <c r="AD485" s="1257"/>
      <c r="AE485" s="1257"/>
      <c r="AF485" s="1257"/>
      <c r="AG485" s="1257"/>
      <c r="AH485" s="1283"/>
      <c r="AI485" s="1283"/>
      <c r="AJ485" s="1283"/>
      <c r="AK485" s="1283"/>
      <c r="AL485" s="1283"/>
      <c r="AM485" s="1283"/>
      <c r="AN485" s="1283"/>
      <c r="AO485" s="1257"/>
    </row>
    <row r="486" spans="3:41" s="977" customFormat="1" ht="11.45" customHeight="1">
      <c r="C486" s="1257"/>
      <c r="D486" s="1257"/>
      <c r="E486" s="1257"/>
      <c r="F486" s="1257"/>
      <c r="G486" s="1257"/>
      <c r="H486" s="1257"/>
      <c r="I486" s="1257"/>
      <c r="J486" s="1257"/>
      <c r="K486" s="1257"/>
      <c r="L486" s="1257"/>
      <c r="M486" s="1257"/>
      <c r="N486" s="1257"/>
      <c r="O486" s="1257"/>
      <c r="P486" s="1257"/>
      <c r="Q486" s="1257"/>
      <c r="R486" s="1257"/>
      <c r="S486" s="1257"/>
      <c r="T486" s="1257"/>
      <c r="U486" s="1257"/>
      <c r="V486" s="1257"/>
      <c r="W486" s="1257"/>
      <c r="X486" s="1257"/>
      <c r="Y486" s="1257"/>
      <c r="Z486" s="1257"/>
      <c r="AA486" s="1257"/>
      <c r="AB486" s="1257"/>
      <c r="AC486" s="1257"/>
      <c r="AD486" s="1257"/>
      <c r="AE486" s="1257"/>
      <c r="AF486" s="1257"/>
      <c r="AG486" s="1257"/>
      <c r="AH486" s="1283"/>
      <c r="AI486" s="1283"/>
      <c r="AJ486" s="1283"/>
      <c r="AK486" s="1283"/>
      <c r="AL486" s="1283"/>
      <c r="AM486" s="1283"/>
      <c r="AN486" s="1283"/>
      <c r="AO486" s="1257"/>
    </row>
    <row r="487" spans="3:41" s="977" customFormat="1" ht="11.45" customHeight="1">
      <c r="C487" s="1257"/>
      <c r="D487" s="1257"/>
      <c r="E487" s="1257"/>
      <c r="F487" s="1257"/>
      <c r="G487" s="1257"/>
      <c r="H487" s="1257"/>
      <c r="I487" s="1257"/>
      <c r="J487" s="1257"/>
      <c r="K487" s="1257"/>
      <c r="L487" s="1257"/>
      <c r="M487" s="1257"/>
      <c r="N487" s="1257"/>
      <c r="O487" s="1257"/>
      <c r="P487" s="1257"/>
      <c r="Q487" s="1257"/>
      <c r="R487" s="1257"/>
      <c r="S487" s="1257"/>
      <c r="T487" s="1257"/>
      <c r="U487" s="1257"/>
      <c r="V487" s="1257"/>
      <c r="W487" s="1257"/>
      <c r="X487" s="1257"/>
      <c r="Y487" s="1257"/>
      <c r="Z487" s="1257"/>
      <c r="AA487" s="1257"/>
      <c r="AB487" s="1257"/>
      <c r="AC487" s="1257"/>
      <c r="AD487" s="1257"/>
      <c r="AE487" s="1257"/>
      <c r="AF487" s="1257"/>
      <c r="AG487" s="1257"/>
      <c r="AH487" s="1283"/>
      <c r="AI487" s="1283"/>
      <c r="AJ487" s="1283"/>
      <c r="AK487" s="1283"/>
      <c r="AL487" s="1283"/>
      <c r="AM487" s="1283"/>
      <c r="AN487" s="1283"/>
      <c r="AO487" s="1257"/>
    </row>
    <row r="488" spans="3:41" s="977" customFormat="1" ht="11.45" customHeight="1">
      <c r="C488" s="1257"/>
      <c r="D488" s="1257"/>
      <c r="E488" s="1257"/>
      <c r="F488" s="1257"/>
      <c r="G488" s="1257"/>
      <c r="H488" s="1257"/>
      <c r="I488" s="1257"/>
      <c r="J488" s="1257"/>
      <c r="K488" s="1257"/>
      <c r="L488" s="1257"/>
      <c r="M488" s="1257"/>
      <c r="N488" s="1257"/>
      <c r="O488" s="1257"/>
      <c r="P488" s="1257"/>
      <c r="Q488" s="1257"/>
      <c r="R488" s="1257"/>
      <c r="S488" s="1257"/>
      <c r="T488" s="1257"/>
      <c r="U488" s="1257"/>
      <c r="V488" s="1257"/>
      <c r="W488" s="1257"/>
      <c r="X488" s="1257"/>
      <c r="Y488" s="1257"/>
      <c r="Z488" s="1257"/>
      <c r="AA488" s="1257"/>
      <c r="AB488" s="1257"/>
      <c r="AC488" s="1257"/>
      <c r="AD488" s="1257"/>
      <c r="AE488" s="1257"/>
      <c r="AF488" s="1257"/>
      <c r="AG488" s="1257"/>
      <c r="AH488" s="1283"/>
      <c r="AI488" s="1283"/>
      <c r="AJ488" s="1283"/>
      <c r="AK488" s="1283"/>
      <c r="AL488" s="1283"/>
      <c r="AM488" s="1283"/>
      <c r="AN488" s="1283"/>
      <c r="AO488" s="1257"/>
    </row>
    <row r="489" spans="3:41" s="977" customFormat="1" ht="11.45" customHeight="1">
      <c r="C489" s="1257"/>
      <c r="D489" s="1257"/>
      <c r="E489" s="1257"/>
      <c r="F489" s="1257"/>
      <c r="G489" s="1257"/>
      <c r="H489" s="1257"/>
      <c r="I489" s="1257"/>
      <c r="J489" s="1257"/>
      <c r="K489" s="1257"/>
      <c r="L489" s="1257"/>
      <c r="M489" s="1257"/>
      <c r="N489" s="1257"/>
      <c r="O489" s="1257"/>
      <c r="P489" s="1257"/>
      <c r="Q489" s="1257"/>
      <c r="R489" s="1257"/>
      <c r="S489" s="1257"/>
      <c r="T489" s="1257"/>
      <c r="U489" s="1257"/>
      <c r="V489" s="1257"/>
      <c r="W489" s="1257"/>
      <c r="X489" s="1257"/>
      <c r="Y489" s="1257"/>
      <c r="Z489" s="1257"/>
      <c r="AA489" s="1257"/>
      <c r="AB489" s="1257"/>
      <c r="AC489" s="1257"/>
      <c r="AD489" s="1257"/>
      <c r="AE489" s="1257"/>
      <c r="AF489" s="1257"/>
      <c r="AG489" s="1257"/>
      <c r="AH489" s="1283"/>
      <c r="AI489" s="1283"/>
      <c r="AJ489" s="1283"/>
      <c r="AK489" s="1283"/>
      <c r="AL489" s="1283"/>
      <c r="AM489" s="1283"/>
      <c r="AN489" s="1283"/>
      <c r="AO489" s="1257"/>
    </row>
    <row r="490" spans="3:41" s="977" customFormat="1" ht="11.45" customHeight="1">
      <c r="C490" s="1257"/>
      <c r="D490" s="1257"/>
      <c r="E490" s="1257"/>
      <c r="F490" s="1257"/>
      <c r="G490" s="1257"/>
      <c r="H490" s="1257"/>
      <c r="I490" s="1257"/>
      <c r="J490" s="1257"/>
      <c r="K490" s="1257"/>
      <c r="L490" s="1257"/>
      <c r="M490" s="1257"/>
      <c r="N490" s="1257"/>
      <c r="O490" s="1257"/>
      <c r="P490" s="1257"/>
      <c r="Q490" s="1257"/>
      <c r="R490" s="1257"/>
      <c r="S490" s="1257"/>
      <c r="T490" s="1257"/>
      <c r="U490" s="1257"/>
      <c r="V490" s="1257"/>
      <c r="W490" s="1257"/>
      <c r="X490" s="1257"/>
      <c r="Y490" s="1257"/>
      <c r="Z490" s="1257"/>
      <c r="AA490" s="1257"/>
      <c r="AB490" s="1257"/>
      <c r="AC490" s="1257"/>
      <c r="AD490" s="1257"/>
      <c r="AE490" s="1257"/>
      <c r="AF490" s="1257"/>
      <c r="AG490" s="1257"/>
      <c r="AH490" s="1283"/>
      <c r="AI490" s="1283"/>
      <c r="AJ490" s="1283"/>
      <c r="AK490" s="1283"/>
      <c r="AL490" s="1283"/>
      <c r="AM490" s="1283"/>
      <c r="AN490" s="1283"/>
      <c r="AO490" s="1257"/>
    </row>
    <row r="491" spans="3:41" s="977" customFormat="1" ht="11.45" customHeight="1">
      <c r="C491" s="1257"/>
      <c r="D491" s="1257"/>
      <c r="E491" s="1257"/>
      <c r="F491" s="1257"/>
      <c r="G491" s="1257"/>
      <c r="H491" s="1257"/>
      <c r="I491" s="1257"/>
      <c r="J491" s="1257"/>
      <c r="K491" s="1257"/>
      <c r="L491" s="1257"/>
      <c r="M491" s="1257"/>
      <c r="N491" s="1257"/>
      <c r="O491" s="1257"/>
      <c r="P491" s="1257"/>
      <c r="Q491" s="1257"/>
      <c r="R491" s="1257"/>
      <c r="S491" s="1257"/>
      <c r="T491" s="1257"/>
      <c r="U491" s="1257"/>
      <c r="V491" s="1257"/>
      <c r="W491" s="1257"/>
      <c r="X491" s="1257"/>
      <c r="Y491" s="1257"/>
      <c r="Z491" s="1257"/>
      <c r="AA491" s="1257"/>
      <c r="AB491" s="1257"/>
      <c r="AC491" s="1257"/>
      <c r="AD491" s="1257"/>
      <c r="AE491" s="1257"/>
      <c r="AF491" s="1257"/>
      <c r="AG491" s="1257"/>
      <c r="AH491" s="1283"/>
      <c r="AI491" s="1283"/>
      <c r="AJ491" s="1283"/>
      <c r="AK491" s="1283"/>
      <c r="AL491" s="1283"/>
      <c r="AM491" s="1283"/>
      <c r="AN491" s="1283"/>
      <c r="AO491" s="1257"/>
    </row>
    <row r="492" spans="3:41" s="977" customFormat="1" ht="11.45" customHeight="1">
      <c r="C492" s="1257"/>
      <c r="D492" s="1257"/>
      <c r="E492" s="1257"/>
      <c r="F492" s="1257"/>
      <c r="G492" s="1257"/>
      <c r="H492" s="1257"/>
      <c r="I492" s="1257"/>
      <c r="J492" s="1257"/>
      <c r="K492" s="1257"/>
      <c r="L492" s="1257"/>
      <c r="M492" s="1257"/>
      <c r="N492" s="1257"/>
      <c r="O492" s="1257"/>
      <c r="P492" s="1257"/>
      <c r="Q492" s="1257"/>
      <c r="R492" s="1257"/>
      <c r="S492" s="1257"/>
      <c r="T492" s="1257"/>
      <c r="U492" s="1257"/>
      <c r="V492" s="1257"/>
      <c r="W492" s="1257"/>
      <c r="X492" s="1257"/>
      <c r="Y492" s="1257"/>
      <c r="Z492" s="1257"/>
      <c r="AA492" s="1257"/>
      <c r="AB492" s="1257"/>
      <c r="AC492" s="1257"/>
      <c r="AD492" s="1257"/>
      <c r="AE492" s="1257"/>
      <c r="AF492" s="1257"/>
      <c r="AG492" s="1257"/>
      <c r="AH492" s="1283"/>
      <c r="AI492" s="1283"/>
      <c r="AJ492" s="1283"/>
      <c r="AK492" s="1283"/>
      <c r="AL492" s="1283"/>
      <c r="AM492" s="1283"/>
      <c r="AN492" s="1283"/>
      <c r="AO492" s="1257"/>
    </row>
    <row r="493" spans="3:41" s="977" customFormat="1" ht="11.45" customHeight="1">
      <c r="C493" s="1257"/>
      <c r="D493" s="1257"/>
      <c r="E493" s="1257"/>
      <c r="F493" s="1257"/>
      <c r="G493" s="1257"/>
      <c r="H493" s="1257"/>
      <c r="I493" s="1257"/>
      <c r="J493" s="1257"/>
      <c r="K493" s="1257"/>
      <c r="L493" s="1257"/>
      <c r="M493" s="1257"/>
      <c r="N493" s="1257"/>
      <c r="O493" s="1257"/>
      <c r="P493" s="1257"/>
      <c r="Q493" s="1257"/>
      <c r="R493" s="1257"/>
      <c r="S493" s="1257"/>
      <c r="T493" s="1257"/>
      <c r="U493" s="1257"/>
      <c r="V493" s="1257"/>
      <c r="W493" s="1257"/>
      <c r="X493" s="1257"/>
      <c r="Y493" s="1257"/>
      <c r="Z493" s="1257"/>
      <c r="AA493" s="1257"/>
      <c r="AB493" s="1257"/>
      <c r="AC493" s="1257"/>
      <c r="AD493" s="1257"/>
      <c r="AE493" s="1257"/>
      <c r="AF493" s="1257"/>
      <c r="AG493" s="1257"/>
      <c r="AH493" s="1283"/>
      <c r="AI493" s="1283"/>
      <c r="AJ493" s="1283"/>
      <c r="AK493" s="1283"/>
      <c r="AL493" s="1283"/>
      <c r="AM493" s="1283"/>
      <c r="AN493" s="1283"/>
      <c r="AO493" s="1257"/>
    </row>
    <row r="494" spans="3:41" s="977" customFormat="1" ht="11.45" customHeight="1">
      <c r="C494" s="1257"/>
      <c r="D494" s="1257"/>
      <c r="E494" s="1257"/>
      <c r="F494" s="1257"/>
      <c r="G494" s="1257"/>
      <c r="H494" s="1257"/>
      <c r="I494" s="1257"/>
      <c r="J494" s="1257"/>
      <c r="K494" s="1257"/>
      <c r="L494" s="1257"/>
      <c r="M494" s="1257"/>
      <c r="N494" s="1257"/>
      <c r="O494" s="1257"/>
      <c r="P494" s="1257"/>
      <c r="Q494" s="1257"/>
      <c r="R494" s="1257"/>
      <c r="S494" s="1257"/>
      <c r="T494" s="1257"/>
      <c r="U494" s="1257"/>
      <c r="V494" s="1257"/>
      <c r="W494" s="1257"/>
      <c r="X494" s="1257"/>
      <c r="Y494" s="1257"/>
      <c r="Z494" s="1257"/>
      <c r="AA494" s="1257"/>
      <c r="AB494" s="1257"/>
      <c r="AC494" s="1257"/>
      <c r="AD494" s="1257"/>
      <c r="AE494" s="1257"/>
      <c r="AF494" s="1257"/>
      <c r="AG494" s="1257"/>
      <c r="AH494" s="1283"/>
      <c r="AI494" s="1283"/>
      <c r="AJ494" s="1283"/>
      <c r="AK494" s="1283"/>
      <c r="AL494" s="1283"/>
      <c r="AM494" s="1283"/>
      <c r="AN494" s="1283"/>
      <c r="AO494" s="1257"/>
    </row>
    <row r="495" spans="3:41" s="977" customFormat="1" ht="11.45" customHeight="1">
      <c r="C495" s="1257"/>
      <c r="D495" s="1257"/>
      <c r="E495" s="1257"/>
      <c r="F495" s="1257"/>
      <c r="G495" s="1257"/>
      <c r="H495" s="1257"/>
      <c r="I495" s="1257"/>
      <c r="J495" s="1257"/>
      <c r="K495" s="1257"/>
      <c r="L495" s="1257"/>
      <c r="M495" s="1257"/>
      <c r="N495" s="1257"/>
      <c r="O495" s="1257"/>
      <c r="P495" s="1257"/>
      <c r="Q495" s="1257"/>
      <c r="R495" s="1257"/>
      <c r="S495" s="1257"/>
      <c r="T495" s="1257"/>
      <c r="U495" s="1257"/>
      <c r="V495" s="1257"/>
      <c r="W495" s="1257"/>
      <c r="X495" s="1257"/>
      <c r="Y495" s="1257"/>
      <c r="Z495" s="1257"/>
      <c r="AA495" s="1257"/>
      <c r="AB495" s="1257"/>
      <c r="AC495" s="1257"/>
      <c r="AD495" s="1257"/>
      <c r="AE495" s="1257"/>
      <c r="AF495" s="1257"/>
      <c r="AG495" s="1257"/>
      <c r="AH495" s="1283"/>
      <c r="AI495" s="1283"/>
      <c r="AJ495" s="1283"/>
      <c r="AK495" s="1283"/>
      <c r="AL495" s="1283"/>
      <c r="AM495" s="1283"/>
      <c r="AN495" s="1283"/>
      <c r="AO495" s="1257"/>
    </row>
    <row r="496" spans="3:41" s="977" customFormat="1" ht="11.45" customHeight="1">
      <c r="C496" s="1257"/>
      <c r="D496" s="1257"/>
      <c r="E496" s="1257"/>
      <c r="F496" s="1257"/>
      <c r="G496" s="1257"/>
      <c r="H496" s="1257"/>
      <c r="I496" s="1257"/>
      <c r="J496" s="1257"/>
      <c r="K496" s="1257"/>
      <c r="L496" s="1257"/>
      <c r="M496" s="1257"/>
      <c r="N496" s="1257"/>
      <c r="O496" s="1257"/>
      <c r="P496" s="1257"/>
      <c r="Q496" s="1257"/>
      <c r="R496" s="1257"/>
      <c r="S496" s="1257"/>
      <c r="T496" s="1257"/>
      <c r="U496" s="1257"/>
      <c r="V496" s="1257"/>
      <c r="W496" s="1257"/>
      <c r="X496" s="1257"/>
      <c r="Y496" s="1257"/>
      <c r="Z496" s="1257"/>
      <c r="AA496" s="1257"/>
      <c r="AB496" s="1257"/>
      <c r="AC496" s="1257"/>
      <c r="AD496" s="1257"/>
      <c r="AE496" s="1257"/>
      <c r="AF496" s="1257"/>
      <c r="AG496" s="1257"/>
      <c r="AH496" s="1283"/>
      <c r="AI496" s="1283"/>
      <c r="AJ496" s="1283"/>
      <c r="AK496" s="1283"/>
      <c r="AL496" s="1283"/>
      <c r="AM496" s="1283"/>
      <c r="AN496" s="1283"/>
      <c r="AO496" s="1257"/>
    </row>
    <row r="497" spans="3:41" s="977" customFormat="1" ht="11.45" customHeight="1">
      <c r="C497" s="1257"/>
      <c r="D497" s="1257"/>
      <c r="E497" s="1257"/>
      <c r="F497" s="1257"/>
      <c r="G497" s="1257"/>
      <c r="H497" s="1257"/>
      <c r="I497" s="1257"/>
      <c r="J497" s="1257"/>
      <c r="K497" s="1257"/>
      <c r="L497" s="1257"/>
      <c r="M497" s="1257"/>
      <c r="N497" s="1257"/>
      <c r="O497" s="1257"/>
      <c r="P497" s="1257"/>
      <c r="Q497" s="1257"/>
      <c r="R497" s="1257"/>
      <c r="S497" s="1257"/>
      <c r="T497" s="1257"/>
      <c r="U497" s="1257"/>
      <c r="V497" s="1257"/>
      <c r="W497" s="1257"/>
      <c r="X497" s="1257"/>
      <c r="Y497" s="1257"/>
      <c r="Z497" s="1257"/>
      <c r="AA497" s="1257"/>
      <c r="AB497" s="1257"/>
      <c r="AC497" s="1257"/>
      <c r="AD497" s="1257"/>
      <c r="AE497" s="1257"/>
      <c r="AF497" s="1257"/>
      <c r="AG497" s="1257"/>
      <c r="AH497" s="1283"/>
      <c r="AI497" s="1283"/>
      <c r="AJ497" s="1283"/>
      <c r="AK497" s="1283"/>
      <c r="AL497" s="1283"/>
      <c r="AM497" s="1283"/>
      <c r="AN497" s="1283"/>
      <c r="AO497" s="1257"/>
    </row>
    <row r="498" spans="3:41" s="977" customFormat="1" ht="11.45" customHeight="1">
      <c r="C498" s="1257"/>
      <c r="D498" s="1257"/>
      <c r="E498" s="1257"/>
      <c r="F498" s="1257"/>
      <c r="G498" s="1257"/>
      <c r="H498" s="1257"/>
      <c r="I498" s="1257"/>
      <c r="J498" s="1257"/>
      <c r="K498" s="1257"/>
      <c r="L498" s="1257"/>
      <c r="M498" s="1257"/>
      <c r="N498" s="1257"/>
      <c r="O498" s="1257"/>
      <c r="P498" s="1257"/>
      <c r="Q498" s="1257"/>
      <c r="R498" s="1257"/>
      <c r="S498" s="1257"/>
      <c r="T498" s="1257"/>
      <c r="U498" s="1257"/>
      <c r="V498" s="1257"/>
      <c r="W498" s="1257"/>
      <c r="X498" s="1257"/>
      <c r="Y498" s="1257"/>
      <c r="Z498" s="1257"/>
      <c r="AA498" s="1257"/>
      <c r="AB498" s="1257"/>
      <c r="AC498" s="1257"/>
      <c r="AD498" s="1257"/>
      <c r="AE498" s="1257"/>
      <c r="AF498" s="1257"/>
      <c r="AG498" s="1257"/>
      <c r="AH498" s="1283"/>
      <c r="AI498" s="1283"/>
      <c r="AJ498" s="1283"/>
      <c r="AK498" s="1283"/>
      <c r="AL498" s="1283"/>
      <c r="AM498" s="1283"/>
      <c r="AN498" s="1283"/>
      <c r="AO498" s="1257"/>
    </row>
    <row r="499" spans="3:41" s="977" customFormat="1" ht="11.45" customHeight="1">
      <c r="C499" s="1257"/>
      <c r="D499" s="1257"/>
      <c r="E499" s="1257"/>
      <c r="F499" s="1257"/>
      <c r="G499" s="1257"/>
      <c r="H499" s="1257"/>
      <c r="I499" s="1257"/>
      <c r="J499" s="1257"/>
      <c r="K499" s="1257"/>
      <c r="L499" s="1257"/>
      <c r="M499" s="1257"/>
      <c r="N499" s="1257"/>
      <c r="O499" s="1257"/>
      <c r="P499" s="1257"/>
      <c r="Q499" s="1257"/>
      <c r="R499" s="1257"/>
      <c r="S499" s="1257"/>
      <c r="T499" s="1257"/>
      <c r="U499" s="1257"/>
      <c r="V499" s="1257"/>
      <c r="W499" s="1257"/>
      <c r="X499" s="1257"/>
      <c r="Y499" s="1257"/>
      <c r="Z499" s="1257"/>
      <c r="AA499" s="1257"/>
      <c r="AB499" s="1257"/>
      <c r="AC499" s="1257"/>
      <c r="AD499" s="1257"/>
      <c r="AE499" s="1257"/>
      <c r="AF499" s="1257"/>
      <c r="AG499" s="1257"/>
      <c r="AH499" s="1283"/>
      <c r="AI499" s="1283"/>
      <c r="AJ499" s="1283"/>
      <c r="AK499" s="1283"/>
      <c r="AL499" s="1283"/>
      <c r="AM499" s="1283"/>
      <c r="AN499" s="1283"/>
      <c r="AO499" s="1257"/>
    </row>
    <row r="500" spans="3:41" s="977" customFormat="1" ht="11.45" customHeight="1">
      <c r="C500" s="1257"/>
      <c r="D500" s="1257"/>
      <c r="E500" s="1257"/>
      <c r="F500" s="1257"/>
      <c r="G500" s="1257"/>
      <c r="H500" s="1257"/>
      <c r="I500" s="1257"/>
      <c r="J500" s="1257"/>
      <c r="K500" s="1257"/>
      <c r="L500" s="1257"/>
      <c r="M500" s="1257"/>
      <c r="N500" s="1257"/>
      <c r="O500" s="1257"/>
      <c r="P500" s="1257"/>
      <c r="Q500" s="1257"/>
      <c r="R500" s="1257"/>
      <c r="S500" s="1257"/>
      <c r="T500" s="1257"/>
      <c r="U500" s="1257"/>
      <c r="V500" s="1257"/>
      <c r="W500" s="1257"/>
      <c r="X500" s="1257"/>
      <c r="Y500" s="1257"/>
      <c r="Z500" s="1257"/>
      <c r="AA500" s="1257"/>
      <c r="AB500" s="1257"/>
      <c r="AC500" s="1257"/>
      <c r="AD500" s="1257"/>
      <c r="AE500" s="1257"/>
      <c r="AF500" s="1257"/>
      <c r="AG500" s="1257"/>
      <c r="AH500" s="1283"/>
      <c r="AI500" s="1283"/>
      <c r="AJ500" s="1283"/>
      <c r="AK500" s="1283"/>
      <c r="AL500" s="1283"/>
      <c r="AM500" s="1283"/>
      <c r="AN500" s="1283"/>
      <c r="AO500" s="1257"/>
    </row>
    <row r="501" spans="3:41" s="977" customFormat="1" ht="11.45" customHeight="1">
      <c r="C501" s="1257"/>
      <c r="D501" s="1257"/>
      <c r="E501" s="1257"/>
      <c r="F501" s="1257"/>
      <c r="G501" s="1257"/>
      <c r="H501" s="1257"/>
      <c r="I501" s="1257"/>
      <c r="J501" s="1257"/>
      <c r="K501" s="1257"/>
      <c r="L501" s="1257"/>
      <c r="M501" s="1257"/>
      <c r="N501" s="1257"/>
      <c r="O501" s="1257"/>
      <c r="P501" s="1257"/>
      <c r="Q501" s="1257"/>
      <c r="R501" s="1257"/>
      <c r="S501" s="1257"/>
      <c r="T501" s="1257"/>
      <c r="U501" s="1257"/>
      <c r="V501" s="1257"/>
      <c r="W501" s="1257"/>
      <c r="X501" s="1257"/>
      <c r="Y501" s="1257"/>
      <c r="Z501" s="1257"/>
      <c r="AA501" s="1257"/>
      <c r="AB501" s="1257"/>
      <c r="AC501" s="1257"/>
      <c r="AD501" s="1257"/>
      <c r="AE501" s="1257"/>
      <c r="AF501" s="1257"/>
      <c r="AG501" s="1257"/>
      <c r="AH501" s="1283"/>
      <c r="AI501" s="1283"/>
      <c r="AJ501" s="1283"/>
      <c r="AK501" s="1283"/>
      <c r="AL501" s="1283"/>
      <c r="AM501" s="1283"/>
      <c r="AN501" s="1283"/>
      <c r="AO501" s="1257"/>
    </row>
    <row r="502" spans="3:41" s="977" customFormat="1" ht="11.45" customHeight="1">
      <c r="C502" s="1257"/>
      <c r="D502" s="1257"/>
      <c r="E502" s="1257"/>
      <c r="F502" s="1257"/>
      <c r="G502" s="1257"/>
      <c r="H502" s="1257"/>
      <c r="I502" s="1257"/>
      <c r="J502" s="1257"/>
      <c r="K502" s="1257"/>
      <c r="L502" s="1257"/>
      <c r="M502" s="1257"/>
      <c r="N502" s="1257"/>
      <c r="O502" s="1257"/>
      <c r="P502" s="1257"/>
      <c r="Q502" s="1257"/>
      <c r="R502" s="1257"/>
      <c r="S502" s="1257"/>
      <c r="T502" s="1257"/>
      <c r="U502" s="1257"/>
      <c r="V502" s="1257"/>
      <c r="W502" s="1257"/>
      <c r="X502" s="1257"/>
      <c r="Y502" s="1257"/>
      <c r="Z502" s="1257"/>
      <c r="AA502" s="1257"/>
      <c r="AB502" s="1257"/>
      <c r="AC502" s="1257"/>
      <c r="AD502" s="1257"/>
      <c r="AE502" s="1257"/>
      <c r="AF502" s="1257"/>
      <c r="AG502" s="1257"/>
      <c r="AH502" s="1283"/>
      <c r="AI502" s="1283"/>
      <c r="AJ502" s="1283"/>
      <c r="AK502" s="1283"/>
      <c r="AL502" s="1283"/>
      <c r="AM502" s="1283"/>
      <c r="AN502" s="1283"/>
      <c r="AO502" s="1257"/>
    </row>
    <row r="503" spans="3:41" s="977" customFormat="1" ht="11.45" customHeight="1">
      <c r="C503" s="1257"/>
      <c r="D503" s="1257"/>
      <c r="E503" s="1257"/>
      <c r="F503" s="1257"/>
      <c r="G503" s="1257"/>
      <c r="H503" s="1257"/>
      <c r="I503" s="1257"/>
      <c r="J503" s="1257"/>
      <c r="K503" s="1257"/>
      <c r="L503" s="1257"/>
      <c r="M503" s="1257"/>
      <c r="N503" s="1257"/>
      <c r="O503" s="1257"/>
      <c r="P503" s="1257"/>
      <c r="Q503" s="1257"/>
      <c r="R503" s="1257"/>
      <c r="S503" s="1257"/>
      <c r="T503" s="1257"/>
      <c r="U503" s="1257"/>
      <c r="V503" s="1257"/>
      <c r="W503" s="1257"/>
      <c r="X503" s="1257"/>
      <c r="Y503" s="1257"/>
      <c r="Z503" s="1257"/>
      <c r="AA503" s="1257"/>
      <c r="AB503" s="1257"/>
      <c r="AC503" s="1257"/>
      <c r="AD503" s="1257"/>
      <c r="AE503" s="1257"/>
      <c r="AF503" s="1257"/>
      <c r="AG503" s="1257"/>
      <c r="AH503" s="1283"/>
      <c r="AI503" s="1283"/>
      <c r="AJ503" s="1283"/>
      <c r="AK503" s="1283"/>
      <c r="AL503" s="1283"/>
      <c r="AM503" s="1283"/>
      <c r="AN503" s="1283"/>
      <c r="AO503" s="1257"/>
    </row>
    <row r="504" spans="3:41" s="977" customFormat="1" ht="11.45" customHeight="1">
      <c r="C504" s="1257"/>
      <c r="D504" s="1257"/>
      <c r="E504" s="1257"/>
      <c r="F504" s="1257"/>
      <c r="G504" s="1257"/>
      <c r="H504" s="1257"/>
      <c r="I504" s="1257"/>
      <c r="J504" s="1257"/>
      <c r="K504" s="1257"/>
      <c r="L504" s="1257"/>
      <c r="M504" s="1257"/>
      <c r="N504" s="1257"/>
      <c r="O504" s="1257"/>
      <c r="P504" s="1257"/>
      <c r="Q504" s="1257"/>
      <c r="R504" s="1257"/>
      <c r="S504" s="1257"/>
      <c r="T504" s="1257"/>
      <c r="U504" s="1257"/>
      <c r="V504" s="1257"/>
      <c r="W504" s="1257"/>
      <c r="X504" s="1257"/>
      <c r="Y504" s="1257"/>
      <c r="Z504" s="1257"/>
      <c r="AA504" s="1257"/>
      <c r="AB504" s="1257"/>
      <c r="AC504" s="1257"/>
      <c r="AD504" s="1257"/>
      <c r="AE504" s="1257"/>
      <c r="AF504" s="1257"/>
      <c r="AG504" s="1257"/>
      <c r="AH504" s="1283"/>
      <c r="AI504" s="1283"/>
      <c r="AJ504" s="1283"/>
      <c r="AK504" s="1283"/>
      <c r="AL504" s="1283"/>
      <c r="AM504" s="1283"/>
      <c r="AN504" s="1283"/>
      <c r="AO504" s="1257"/>
    </row>
    <row r="505" spans="3:41" s="977" customFormat="1" ht="11.45" customHeight="1">
      <c r="C505" s="1257"/>
      <c r="D505" s="1257"/>
      <c r="E505" s="1257"/>
      <c r="F505" s="1257"/>
      <c r="G505" s="1257"/>
      <c r="H505" s="1257"/>
      <c r="I505" s="1257"/>
      <c r="J505" s="1257"/>
      <c r="K505" s="1257"/>
      <c r="L505" s="1257"/>
      <c r="M505" s="1257"/>
      <c r="N505" s="1257"/>
      <c r="O505" s="1257"/>
      <c r="P505" s="1257"/>
      <c r="Q505" s="1257"/>
      <c r="R505" s="1257"/>
      <c r="S505" s="1257"/>
      <c r="T505" s="1257"/>
      <c r="U505" s="1257"/>
      <c r="V505" s="1257"/>
      <c r="W505" s="1257"/>
      <c r="X505" s="1257"/>
      <c r="Y505" s="1257"/>
      <c r="Z505" s="1257"/>
      <c r="AA505" s="1257"/>
      <c r="AB505" s="1257"/>
      <c r="AC505" s="1257"/>
      <c r="AD505" s="1257"/>
      <c r="AE505" s="1257"/>
      <c r="AF505" s="1257"/>
      <c r="AG505" s="1257"/>
      <c r="AH505" s="1283"/>
      <c r="AI505" s="1283"/>
      <c r="AJ505" s="1283"/>
      <c r="AK505" s="1283"/>
      <c r="AL505" s="1283"/>
      <c r="AM505" s="1283"/>
      <c r="AN505" s="1283"/>
      <c r="AO505" s="1257"/>
    </row>
    <row r="506" spans="3:41" s="977" customFormat="1" ht="11.45" customHeight="1">
      <c r="C506" s="1257"/>
      <c r="D506" s="1257"/>
      <c r="E506" s="1257"/>
      <c r="F506" s="1257"/>
      <c r="G506" s="1257"/>
      <c r="H506" s="1257"/>
      <c r="I506" s="1257"/>
      <c r="J506" s="1257"/>
      <c r="K506" s="1257"/>
      <c r="L506" s="1257"/>
      <c r="M506" s="1257"/>
      <c r="N506" s="1257"/>
      <c r="O506" s="1257"/>
      <c r="P506" s="1257"/>
      <c r="Q506" s="1257"/>
      <c r="R506" s="1257"/>
      <c r="S506" s="1257"/>
      <c r="T506" s="1257"/>
      <c r="U506" s="1257"/>
      <c r="V506" s="1257"/>
      <c r="W506" s="1257"/>
      <c r="X506" s="1257"/>
      <c r="Y506" s="1257"/>
      <c r="Z506" s="1257"/>
      <c r="AA506" s="1257"/>
      <c r="AB506" s="1257"/>
      <c r="AC506" s="1257"/>
      <c r="AD506" s="1257"/>
      <c r="AE506" s="1257"/>
      <c r="AF506" s="1257"/>
      <c r="AG506" s="1257"/>
      <c r="AH506" s="1283"/>
      <c r="AI506" s="1283"/>
      <c r="AJ506" s="1283"/>
      <c r="AK506" s="1283"/>
      <c r="AL506" s="1283"/>
      <c r="AM506" s="1283"/>
      <c r="AN506" s="1283"/>
      <c r="AO506" s="1257"/>
    </row>
    <row r="507" spans="3:41" s="977" customFormat="1" ht="11.45" customHeight="1">
      <c r="C507" s="1257"/>
      <c r="D507" s="1257"/>
      <c r="E507" s="1257"/>
      <c r="F507" s="1257"/>
      <c r="G507" s="1257"/>
      <c r="H507" s="1257"/>
      <c r="I507" s="1257"/>
      <c r="J507" s="1257"/>
      <c r="K507" s="1257"/>
      <c r="L507" s="1257"/>
      <c r="M507" s="1257"/>
      <c r="N507" s="1257"/>
      <c r="O507" s="1257"/>
      <c r="P507" s="1257"/>
      <c r="Q507" s="1257"/>
      <c r="R507" s="1257"/>
      <c r="S507" s="1257"/>
      <c r="T507" s="1257"/>
      <c r="U507" s="1257"/>
      <c r="V507" s="1257"/>
      <c r="W507" s="1257"/>
      <c r="X507" s="1257"/>
      <c r="Y507" s="1257"/>
      <c r="Z507" s="1257"/>
      <c r="AA507" s="1257"/>
      <c r="AB507" s="1257"/>
      <c r="AC507" s="1257"/>
      <c r="AD507" s="1257"/>
      <c r="AE507" s="1257"/>
      <c r="AF507" s="1257"/>
      <c r="AG507" s="1257"/>
      <c r="AH507" s="1283"/>
      <c r="AI507" s="1283"/>
      <c r="AJ507" s="1283"/>
      <c r="AK507" s="1283"/>
      <c r="AL507" s="1283"/>
      <c r="AM507" s="1283"/>
      <c r="AN507" s="1283"/>
      <c r="AO507" s="1257"/>
    </row>
    <row r="508" spans="3:41" s="977" customFormat="1" ht="11.45" customHeight="1">
      <c r="C508" s="1257"/>
      <c r="D508" s="1257"/>
      <c r="E508" s="1257"/>
      <c r="F508" s="1257"/>
      <c r="G508" s="1257"/>
      <c r="H508" s="1257"/>
      <c r="I508" s="1257"/>
      <c r="J508" s="1257"/>
      <c r="K508" s="1257"/>
      <c r="L508" s="1257"/>
      <c r="M508" s="1257"/>
      <c r="N508" s="1257"/>
      <c r="O508" s="1257"/>
      <c r="P508" s="1257"/>
      <c r="Q508" s="1257"/>
      <c r="R508" s="1257"/>
      <c r="S508" s="1257"/>
      <c r="T508" s="1257"/>
      <c r="U508" s="1257"/>
      <c r="V508" s="1257"/>
      <c r="W508" s="1257"/>
      <c r="X508" s="1257"/>
      <c r="Y508" s="1257"/>
      <c r="Z508" s="1257"/>
      <c r="AA508" s="1257"/>
      <c r="AB508" s="1257"/>
      <c r="AC508" s="1257"/>
      <c r="AD508" s="1257"/>
      <c r="AE508" s="1257"/>
      <c r="AF508" s="1257"/>
      <c r="AG508" s="1257"/>
      <c r="AH508" s="1283"/>
      <c r="AI508" s="1283"/>
      <c r="AJ508" s="1283"/>
      <c r="AK508" s="1283"/>
      <c r="AL508" s="1283"/>
      <c r="AM508" s="1283"/>
      <c r="AN508" s="1283"/>
      <c r="AO508" s="1257"/>
    </row>
    <row r="509" spans="3:41" s="977" customFormat="1" ht="11.45" customHeight="1">
      <c r="C509" s="1257"/>
      <c r="D509" s="1257"/>
      <c r="E509" s="1257"/>
      <c r="F509" s="1257"/>
      <c r="G509" s="1257"/>
      <c r="H509" s="1257"/>
      <c r="I509" s="1257"/>
      <c r="J509" s="1257"/>
      <c r="K509" s="1257"/>
      <c r="L509" s="1257"/>
      <c r="M509" s="1257"/>
      <c r="N509" s="1257"/>
      <c r="O509" s="1257"/>
      <c r="P509" s="1257"/>
      <c r="Q509" s="1257"/>
      <c r="R509" s="1257"/>
      <c r="S509" s="1257"/>
      <c r="T509" s="1257"/>
      <c r="U509" s="1257"/>
      <c r="V509" s="1257"/>
      <c r="W509" s="1257"/>
      <c r="X509" s="1257"/>
      <c r="Y509" s="1257"/>
      <c r="Z509" s="1257"/>
      <c r="AA509" s="1257"/>
      <c r="AB509" s="1257"/>
      <c r="AC509" s="1257"/>
      <c r="AD509" s="1257"/>
      <c r="AE509" s="1257"/>
      <c r="AF509" s="1257"/>
      <c r="AG509" s="1257"/>
      <c r="AH509" s="1283"/>
      <c r="AI509" s="1283"/>
      <c r="AJ509" s="1283"/>
      <c r="AK509" s="1283"/>
      <c r="AL509" s="1283"/>
      <c r="AM509" s="1283"/>
      <c r="AN509" s="1283"/>
      <c r="AO509" s="1257"/>
    </row>
    <row r="510" spans="3:41" s="977" customFormat="1" ht="11.45" customHeight="1">
      <c r="C510" s="1257"/>
      <c r="D510" s="1257"/>
      <c r="E510" s="1257"/>
      <c r="F510" s="1257"/>
      <c r="G510" s="1257"/>
      <c r="H510" s="1257"/>
      <c r="I510" s="1257"/>
      <c r="J510" s="1257"/>
      <c r="K510" s="1257"/>
      <c r="L510" s="1257"/>
      <c r="M510" s="1257"/>
      <c r="N510" s="1257"/>
      <c r="O510" s="1257"/>
      <c r="P510" s="1257"/>
      <c r="Q510" s="1257"/>
      <c r="R510" s="1257"/>
      <c r="S510" s="1257"/>
      <c r="T510" s="1257"/>
      <c r="U510" s="1257"/>
      <c r="V510" s="1257"/>
      <c r="W510" s="1257"/>
      <c r="X510" s="1257"/>
      <c r="Y510" s="1257"/>
      <c r="Z510" s="1257"/>
      <c r="AA510" s="1257"/>
      <c r="AB510" s="1257"/>
      <c r="AC510" s="1257"/>
      <c r="AD510" s="1257"/>
      <c r="AE510" s="1257"/>
      <c r="AF510" s="1257"/>
      <c r="AG510" s="1257"/>
      <c r="AH510" s="1283"/>
      <c r="AI510" s="1283"/>
      <c r="AJ510" s="1283"/>
      <c r="AK510" s="1283"/>
      <c r="AL510" s="1283"/>
      <c r="AM510" s="1283"/>
      <c r="AN510" s="1283"/>
      <c r="AO510" s="1257"/>
    </row>
    <row r="511" spans="3:41" s="977" customFormat="1" ht="11.45" customHeight="1">
      <c r="C511" s="1257"/>
      <c r="D511" s="1257"/>
      <c r="E511" s="1257"/>
      <c r="F511" s="1257"/>
      <c r="G511" s="1257"/>
      <c r="H511" s="1257"/>
      <c r="I511" s="1257"/>
      <c r="J511" s="1257"/>
      <c r="K511" s="1257"/>
      <c r="L511" s="1257"/>
      <c r="M511" s="1257"/>
      <c r="N511" s="1257"/>
      <c r="O511" s="1257"/>
      <c r="P511" s="1257"/>
      <c r="Q511" s="1257"/>
      <c r="R511" s="1257"/>
      <c r="S511" s="1257"/>
      <c r="T511" s="1257"/>
      <c r="U511" s="1257"/>
      <c r="V511" s="1257"/>
      <c r="W511" s="1257"/>
      <c r="X511" s="1257"/>
      <c r="Y511" s="1257"/>
      <c r="Z511" s="1257"/>
      <c r="AA511" s="1257"/>
      <c r="AB511" s="1257"/>
      <c r="AC511" s="1257"/>
      <c r="AD511" s="1257"/>
      <c r="AE511" s="1257"/>
      <c r="AF511" s="1257"/>
      <c r="AG511" s="1257"/>
      <c r="AH511" s="1283"/>
      <c r="AI511" s="1283"/>
      <c r="AJ511" s="1283"/>
      <c r="AK511" s="1283"/>
      <c r="AL511" s="1283"/>
      <c r="AM511" s="1283"/>
      <c r="AN511" s="1283"/>
      <c r="AO511" s="1257"/>
    </row>
    <row r="512" spans="3:41" s="977" customFormat="1" ht="11.45" customHeight="1">
      <c r="C512" s="1257"/>
      <c r="D512" s="1257"/>
      <c r="E512" s="1257"/>
      <c r="F512" s="1257"/>
      <c r="G512" s="1257"/>
      <c r="H512" s="1257"/>
      <c r="I512" s="1257"/>
      <c r="J512" s="1257"/>
      <c r="K512" s="1257"/>
      <c r="L512" s="1257"/>
      <c r="M512" s="1257"/>
      <c r="N512" s="1257"/>
      <c r="O512" s="1257"/>
      <c r="P512" s="1257"/>
      <c r="Q512" s="1257"/>
      <c r="R512" s="1257"/>
      <c r="S512" s="1257"/>
      <c r="T512" s="1257"/>
      <c r="U512" s="1257"/>
      <c r="V512" s="1257"/>
      <c r="W512" s="1257"/>
      <c r="X512" s="1257"/>
      <c r="Y512" s="1257"/>
      <c r="Z512" s="1257"/>
      <c r="AA512" s="1257"/>
      <c r="AB512" s="1257"/>
      <c r="AC512" s="1257"/>
      <c r="AD512" s="1257"/>
      <c r="AE512" s="1257"/>
      <c r="AF512" s="1257"/>
      <c r="AG512" s="1257"/>
      <c r="AH512" s="1283"/>
      <c r="AI512" s="1283"/>
      <c r="AJ512" s="1283"/>
      <c r="AK512" s="1283"/>
      <c r="AL512" s="1283"/>
      <c r="AM512" s="1283"/>
      <c r="AN512" s="1283"/>
      <c r="AO512" s="1257"/>
    </row>
    <row r="513" spans="3:41" s="977" customFormat="1" ht="11.45" customHeight="1">
      <c r="C513" s="1257"/>
      <c r="D513" s="1257"/>
      <c r="E513" s="1257"/>
      <c r="F513" s="1257"/>
      <c r="G513" s="1257"/>
      <c r="H513" s="1257"/>
      <c r="I513" s="1257"/>
      <c r="J513" s="1257"/>
      <c r="K513" s="1257"/>
      <c r="L513" s="1257"/>
      <c r="M513" s="1257"/>
      <c r="N513" s="1257"/>
      <c r="O513" s="1257"/>
      <c r="P513" s="1257"/>
      <c r="Q513" s="1257"/>
      <c r="R513" s="1257"/>
      <c r="S513" s="1257"/>
      <c r="T513" s="1257"/>
      <c r="U513" s="1257"/>
      <c r="V513" s="1257"/>
      <c r="W513" s="1257"/>
      <c r="X513" s="1257"/>
      <c r="Y513" s="1257"/>
      <c r="Z513" s="1257"/>
      <c r="AA513" s="1257"/>
      <c r="AB513" s="1257"/>
      <c r="AC513" s="1257"/>
      <c r="AD513" s="1257"/>
      <c r="AE513" s="1257"/>
      <c r="AF513" s="1257"/>
      <c r="AG513" s="1257"/>
      <c r="AH513" s="1283"/>
      <c r="AI513" s="1283"/>
      <c r="AJ513" s="1283"/>
      <c r="AK513" s="1283"/>
      <c r="AL513" s="1283"/>
      <c r="AM513" s="1283"/>
      <c r="AN513" s="1283"/>
      <c r="AO513" s="1257"/>
    </row>
    <row r="514" spans="3:41" s="977" customFormat="1" ht="11.45" customHeight="1">
      <c r="C514" s="1257"/>
      <c r="D514" s="1257"/>
      <c r="E514" s="1257"/>
      <c r="F514" s="1257"/>
      <c r="G514" s="1257"/>
      <c r="H514" s="1257"/>
      <c r="I514" s="1257"/>
      <c r="J514" s="1257"/>
      <c r="K514" s="1257"/>
      <c r="L514" s="1257"/>
      <c r="M514" s="1257"/>
      <c r="N514" s="1257"/>
      <c r="O514" s="1257"/>
      <c r="P514" s="1257"/>
      <c r="Q514" s="1257"/>
      <c r="R514" s="1257"/>
      <c r="S514" s="1257"/>
      <c r="T514" s="1257"/>
      <c r="U514" s="1257"/>
      <c r="V514" s="1257"/>
      <c r="W514" s="1257"/>
      <c r="X514" s="1257"/>
      <c r="Y514" s="1257"/>
      <c r="Z514" s="1257"/>
      <c r="AA514" s="1257"/>
      <c r="AB514" s="1257"/>
      <c r="AC514" s="1257"/>
      <c r="AD514" s="1257"/>
      <c r="AE514" s="1257"/>
      <c r="AF514" s="1257"/>
      <c r="AG514" s="1257"/>
      <c r="AH514" s="1283"/>
      <c r="AI514" s="1283"/>
      <c r="AJ514" s="1283"/>
      <c r="AK514" s="1283"/>
      <c r="AL514" s="1283"/>
      <c r="AM514" s="1283"/>
      <c r="AN514" s="1283"/>
      <c r="AO514" s="1257"/>
    </row>
    <row r="515" spans="3:41" s="977" customFormat="1" ht="11.45" customHeight="1">
      <c r="C515" s="1257"/>
      <c r="D515" s="1257"/>
      <c r="E515" s="1257"/>
      <c r="F515" s="1257"/>
      <c r="G515" s="1257"/>
      <c r="H515" s="1257"/>
      <c r="I515" s="1257"/>
      <c r="J515" s="1257"/>
      <c r="K515" s="1257"/>
      <c r="L515" s="1257"/>
      <c r="M515" s="1257"/>
      <c r="N515" s="1257"/>
      <c r="O515" s="1257"/>
      <c r="P515" s="1257"/>
      <c r="Q515" s="1257"/>
      <c r="R515" s="1257"/>
      <c r="S515" s="1257"/>
      <c r="T515" s="1257"/>
      <c r="U515" s="1257"/>
      <c r="V515" s="1257"/>
      <c r="W515" s="1257"/>
      <c r="X515" s="1257"/>
      <c r="Y515" s="1257"/>
      <c r="Z515" s="1257"/>
      <c r="AA515" s="1257"/>
      <c r="AB515" s="1257"/>
      <c r="AC515" s="1257"/>
      <c r="AD515" s="1257"/>
      <c r="AE515" s="1257"/>
      <c r="AF515" s="1257"/>
      <c r="AG515" s="1257"/>
      <c r="AH515" s="1283"/>
      <c r="AI515" s="1283"/>
      <c r="AJ515" s="1283"/>
      <c r="AK515" s="1283"/>
      <c r="AL515" s="1283"/>
      <c r="AM515" s="1283"/>
      <c r="AN515" s="1283"/>
      <c r="AO515" s="1257"/>
    </row>
    <row r="516" spans="3:41" s="977" customFormat="1" ht="11.45" customHeight="1">
      <c r="C516" s="1257"/>
      <c r="D516" s="1257"/>
      <c r="E516" s="1257"/>
      <c r="F516" s="1257"/>
      <c r="G516" s="1257"/>
      <c r="H516" s="1257"/>
      <c r="I516" s="1257"/>
      <c r="J516" s="1257"/>
      <c r="K516" s="1257"/>
      <c r="L516" s="1257"/>
      <c r="M516" s="1257"/>
      <c r="N516" s="1257"/>
      <c r="O516" s="1257"/>
      <c r="P516" s="1257"/>
      <c r="Q516" s="1257"/>
      <c r="R516" s="1257"/>
      <c r="S516" s="1257"/>
      <c r="T516" s="1257"/>
      <c r="U516" s="1257"/>
      <c r="V516" s="1257"/>
      <c r="W516" s="1257"/>
      <c r="X516" s="1257"/>
      <c r="Y516" s="1257"/>
      <c r="Z516" s="1257"/>
      <c r="AA516" s="1257"/>
      <c r="AB516" s="1257"/>
      <c r="AC516" s="1257"/>
      <c r="AD516" s="1257"/>
      <c r="AE516" s="1257"/>
      <c r="AF516" s="1257"/>
      <c r="AG516" s="1257"/>
      <c r="AH516" s="1283"/>
      <c r="AI516" s="1283"/>
      <c r="AJ516" s="1283"/>
      <c r="AK516" s="1283"/>
      <c r="AL516" s="1283"/>
      <c r="AM516" s="1283"/>
      <c r="AN516" s="1283"/>
      <c r="AO516" s="1257"/>
    </row>
    <row r="517" spans="3:41" s="977" customFormat="1" ht="11.45" customHeight="1">
      <c r="C517" s="1257"/>
      <c r="D517" s="1257"/>
      <c r="E517" s="1257"/>
      <c r="F517" s="1257"/>
      <c r="G517" s="1257"/>
      <c r="H517" s="1257"/>
      <c r="I517" s="1257"/>
      <c r="J517" s="1257"/>
      <c r="K517" s="1257"/>
      <c r="L517" s="1257"/>
      <c r="M517" s="1257"/>
      <c r="N517" s="1257"/>
      <c r="O517" s="1257"/>
      <c r="P517" s="1257"/>
      <c r="Q517" s="1257"/>
      <c r="R517" s="1257"/>
      <c r="S517" s="1257"/>
      <c r="T517" s="1257"/>
      <c r="U517" s="1257"/>
      <c r="V517" s="1257"/>
      <c r="W517" s="1257"/>
      <c r="X517" s="1257"/>
      <c r="Y517" s="1257"/>
      <c r="Z517" s="1257"/>
      <c r="AA517" s="1257"/>
      <c r="AB517" s="1257"/>
      <c r="AC517" s="1257"/>
      <c r="AD517" s="1257"/>
      <c r="AE517" s="1257"/>
      <c r="AF517" s="1257"/>
      <c r="AG517" s="1257"/>
      <c r="AH517" s="1283"/>
      <c r="AI517" s="1283"/>
      <c r="AJ517" s="1283"/>
      <c r="AK517" s="1283"/>
      <c r="AL517" s="1283"/>
      <c r="AM517" s="1283"/>
      <c r="AN517" s="1283"/>
      <c r="AO517" s="1257"/>
    </row>
    <row r="518" spans="3:41" s="977" customFormat="1" ht="11.45" customHeight="1">
      <c r="C518" s="1257"/>
      <c r="D518" s="1257"/>
      <c r="E518" s="1257"/>
      <c r="F518" s="1257"/>
      <c r="G518" s="1257"/>
      <c r="H518" s="1257"/>
      <c r="I518" s="1257"/>
      <c r="J518" s="1257"/>
      <c r="K518" s="1257"/>
      <c r="L518" s="1257"/>
      <c r="M518" s="1257"/>
      <c r="N518" s="1257"/>
      <c r="O518" s="1257"/>
      <c r="P518" s="1257"/>
      <c r="Q518" s="1257"/>
      <c r="R518" s="1257"/>
      <c r="S518" s="1257"/>
      <c r="T518" s="1257"/>
      <c r="U518" s="1257"/>
      <c r="V518" s="1257"/>
      <c r="W518" s="1257"/>
      <c r="X518" s="1257"/>
      <c r="Y518" s="1257"/>
      <c r="Z518" s="1257"/>
      <c r="AA518" s="1257"/>
      <c r="AB518" s="1257"/>
      <c r="AC518" s="1257"/>
      <c r="AD518" s="1257"/>
      <c r="AE518" s="1257"/>
      <c r="AF518" s="1257"/>
      <c r="AG518" s="1257"/>
      <c r="AH518" s="1283"/>
      <c r="AI518" s="1283"/>
      <c r="AJ518" s="1283"/>
      <c r="AK518" s="1283"/>
      <c r="AL518" s="1283"/>
      <c r="AM518" s="1283"/>
      <c r="AN518" s="1283"/>
      <c r="AO518" s="1257"/>
    </row>
    <row r="519" spans="3:41" s="977" customFormat="1" ht="11.45" customHeight="1">
      <c r="C519" s="1257"/>
      <c r="D519" s="1257"/>
      <c r="E519" s="1257"/>
      <c r="F519" s="1257"/>
      <c r="G519" s="1257"/>
      <c r="H519" s="1257"/>
      <c r="I519" s="1257"/>
      <c r="J519" s="1257"/>
      <c r="K519" s="1257"/>
      <c r="L519" s="1257"/>
      <c r="M519" s="1257"/>
      <c r="N519" s="1257"/>
      <c r="O519" s="1257"/>
      <c r="P519" s="1257"/>
      <c r="Q519" s="1257"/>
      <c r="R519" s="1257"/>
      <c r="S519" s="1257"/>
      <c r="T519" s="1257"/>
      <c r="U519" s="1257"/>
      <c r="V519" s="1257"/>
      <c r="W519" s="1257"/>
      <c r="X519" s="1257"/>
      <c r="Y519" s="1257"/>
      <c r="Z519" s="1257"/>
      <c r="AA519" s="1257"/>
      <c r="AB519" s="1257"/>
      <c r="AC519" s="1257"/>
      <c r="AD519" s="1257"/>
      <c r="AE519" s="1257"/>
      <c r="AF519" s="1257"/>
      <c r="AG519" s="1257"/>
      <c r="AH519" s="1283"/>
      <c r="AI519" s="1283"/>
      <c r="AJ519" s="1283"/>
      <c r="AK519" s="1283"/>
      <c r="AL519" s="1283"/>
      <c r="AM519" s="1283"/>
      <c r="AN519" s="1283"/>
      <c r="AO519" s="1257"/>
    </row>
    <row r="520" spans="3:41" s="977" customFormat="1" ht="11.45" customHeight="1">
      <c r="C520" s="1257"/>
      <c r="D520" s="1257"/>
      <c r="E520" s="1257"/>
      <c r="F520" s="1257"/>
      <c r="G520" s="1257"/>
      <c r="H520" s="1257"/>
      <c r="I520" s="1257"/>
      <c r="J520" s="1257"/>
      <c r="K520" s="1257"/>
      <c r="L520" s="1257"/>
      <c r="M520" s="1257"/>
      <c r="N520" s="1257"/>
      <c r="O520" s="1257"/>
      <c r="P520" s="1257"/>
      <c r="Q520" s="1257"/>
      <c r="R520" s="1257"/>
      <c r="S520" s="1257"/>
      <c r="T520" s="1257"/>
      <c r="U520" s="1257"/>
      <c r="V520" s="1257"/>
      <c r="W520" s="1257"/>
      <c r="X520" s="1257"/>
      <c r="Y520" s="1257"/>
      <c r="Z520" s="1257"/>
      <c r="AA520" s="1257"/>
      <c r="AB520" s="1257"/>
      <c r="AC520" s="1257"/>
      <c r="AD520" s="1257"/>
      <c r="AE520" s="1257"/>
      <c r="AF520" s="1257"/>
      <c r="AG520" s="1257"/>
      <c r="AH520" s="1283"/>
      <c r="AI520" s="1283"/>
      <c r="AJ520" s="1283"/>
      <c r="AK520" s="1283"/>
      <c r="AL520" s="1283"/>
      <c r="AM520" s="1283"/>
      <c r="AN520" s="1283"/>
      <c r="AO520" s="1257"/>
    </row>
    <row r="521" spans="3:41" s="977" customFormat="1" ht="11.45" customHeight="1">
      <c r="C521" s="1257"/>
      <c r="D521" s="1257"/>
      <c r="E521" s="1257"/>
      <c r="F521" s="1257"/>
      <c r="G521" s="1257"/>
      <c r="H521" s="1257"/>
      <c r="I521" s="1257"/>
      <c r="J521" s="1257"/>
      <c r="K521" s="1257"/>
      <c r="L521" s="1257"/>
      <c r="M521" s="1257"/>
      <c r="N521" s="1257"/>
      <c r="O521" s="1257"/>
      <c r="P521" s="1257"/>
      <c r="Q521" s="1257"/>
      <c r="R521" s="1257"/>
      <c r="S521" s="1257"/>
      <c r="T521" s="1257"/>
      <c r="U521" s="1257"/>
      <c r="V521" s="1257"/>
      <c r="W521" s="1257"/>
      <c r="X521" s="1257"/>
      <c r="Y521" s="1257"/>
      <c r="Z521" s="1257"/>
      <c r="AA521" s="1257"/>
      <c r="AB521" s="1257"/>
      <c r="AC521" s="1257"/>
      <c r="AD521" s="1257"/>
      <c r="AE521" s="1257"/>
      <c r="AF521" s="1257"/>
      <c r="AG521" s="1257"/>
      <c r="AH521" s="1283"/>
      <c r="AI521" s="1283"/>
      <c r="AJ521" s="1283"/>
      <c r="AK521" s="1283"/>
      <c r="AL521" s="1283"/>
      <c r="AM521" s="1283"/>
      <c r="AN521" s="1283"/>
      <c r="AO521" s="1257"/>
    </row>
    <row r="522" spans="3:41" s="977" customFormat="1" ht="11.45" customHeight="1">
      <c r="C522" s="1257"/>
      <c r="D522" s="1257"/>
      <c r="E522" s="1257"/>
      <c r="F522" s="1257"/>
      <c r="G522" s="1257"/>
      <c r="H522" s="1257"/>
      <c r="I522" s="1257"/>
      <c r="J522" s="1257"/>
      <c r="K522" s="1257"/>
      <c r="L522" s="1257"/>
      <c r="M522" s="1257"/>
      <c r="N522" s="1257"/>
      <c r="O522" s="1257"/>
      <c r="P522" s="1257"/>
      <c r="Q522" s="1257"/>
      <c r="R522" s="1257"/>
      <c r="S522" s="1257"/>
      <c r="T522" s="1257"/>
      <c r="U522" s="1257"/>
      <c r="V522" s="1257"/>
      <c r="W522" s="1257"/>
      <c r="X522" s="1257"/>
      <c r="Y522" s="1257"/>
      <c r="Z522" s="1257"/>
      <c r="AA522" s="1257"/>
      <c r="AB522" s="1257"/>
      <c r="AC522" s="1257"/>
      <c r="AD522" s="1257"/>
      <c r="AE522" s="1257"/>
      <c r="AF522" s="1257"/>
      <c r="AG522" s="1257"/>
      <c r="AH522" s="1283"/>
      <c r="AI522" s="1283"/>
      <c r="AJ522" s="1283"/>
      <c r="AK522" s="1283"/>
      <c r="AL522" s="1283"/>
      <c r="AM522" s="1283"/>
      <c r="AN522" s="1283"/>
      <c r="AO522" s="1257"/>
    </row>
    <row r="523" spans="3:41" s="977" customFormat="1" ht="11.45" customHeight="1">
      <c r="C523" s="1257"/>
      <c r="D523" s="1257"/>
      <c r="E523" s="1257"/>
      <c r="F523" s="1257"/>
      <c r="G523" s="1257"/>
      <c r="H523" s="1257"/>
      <c r="I523" s="1257"/>
      <c r="J523" s="1257"/>
      <c r="K523" s="1257"/>
      <c r="L523" s="1257"/>
      <c r="M523" s="1257"/>
      <c r="N523" s="1257"/>
      <c r="O523" s="1257"/>
      <c r="P523" s="1257"/>
      <c r="Q523" s="1257"/>
      <c r="R523" s="1257"/>
      <c r="S523" s="1257"/>
      <c r="T523" s="1257"/>
      <c r="U523" s="1257"/>
      <c r="V523" s="1257"/>
      <c r="W523" s="1257"/>
      <c r="X523" s="1257"/>
      <c r="Y523" s="1257"/>
      <c r="Z523" s="1257"/>
      <c r="AA523" s="1257"/>
      <c r="AB523" s="1257"/>
      <c r="AC523" s="1257"/>
      <c r="AD523" s="1257"/>
      <c r="AE523" s="1257"/>
      <c r="AF523" s="1257"/>
      <c r="AG523" s="1257"/>
      <c r="AH523" s="1283"/>
      <c r="AI523" s="1283"/>
      <c r="AJ523" s="1283"/>
      <c r="AK523" s="1283"/>
      <c r="AL523" s="1283"/>
      <c r="AM523" s="1283"/>
      <c r="AN523" s="1283"/>
      <c r="AO523" s="1257"/>
    </row>
    <row r="524" spans="3:41" s="977" customFormat="1" ht="11.45" customHeight="1">
      <c r="C524" s="1257"/>
      <c r="D524" s="1257"/>
      <c r="E524" s="1257"/>
      <c r="F524" s="1257"/>
      <c r="G524" s="1257"/>
      <c r="H524" s="1257"/>
      <c r="I524" s="1257"/>
      <c r="J524" s="1257"/>
      <c r="K524" s="1257"/>
      <c r="L524" s="1257"/>
      <c r="M524" s="1257"/>
      <c r="N524" s="1257"/>
      <c r="O524" s="1257"/>
      <c r="P524" s="1257"/>
      <c r="Q524" s="1257"/>
      <c r="R524" s="1257"/>
      <c r="S524" s="1257"/>
      <c r="T524" s="1257"/>
      <c r="U524" s="1257"/>
      <c r="V524" s="1257"/>
      <c r="W524" s="1257"/>
      <c r="X524" s="1257"/>
      <c r="Y524" s="1257"/>
      <c r="Z524" s="1257"/>
      <c r="AA524" s="1257"/>
      <c r="AB524" s="1257"/>
      <c r="AC524" s="1257"/>
      <c r="AD524" s="1257"/>
      <c r="AE524" s="1257"/>
      <c r="AF524" s="1257"/>
      <c r="AG524" s="1257"/>
      <c r="AH524" s="1283"/>
      <c r="AI524" s="1283"/>
      <c r="AJ524" s="1283"/>
      <c r="AK524" s="1283"/>
      <c r="AL524" s="1283"/>
      <c r="AM524" s="1283"/>
      <c r="AN524" s="1283"/>
      <c r="AO524" s="1257"/>
    </row>
    <row r="525" spans="3:41" s="977" customFormat="1" ht="11.45" customHeight="1">
      <c r="C525" s="1257"/>
      <c r="D525" s="1257"/>
      <c r="E525" s="1257"/>
      <c r="F525" s="1257"/>
      <c r="G525" s="1257"/>
      <c r="H525" s="1257"/>
      <c r="I525" s="1257"/>
      <c r="J525" s="1257"/>
      <c r="K525" s="1257"/>
      <c r="L525" s="1257"/>
      <c r="M525" s="1257"/>
      <c r="N525" s="1257"/>
      <c r="O525" s="1257"/>
      <c r="P525" s="1257"/>
      <c r="Q525" s="1257"/>
      <c r="R525" s="1257"/>
      <c r="S525" s="1257"/>
      <c r="T525" s="1257"/>
      <c r="U525" s="1257"/>
      <c r="V525" s="1257"/>
      <c r="W525" s="1257"/>
      <c r="X525" s="1257"/>
      <c r="Y525" s="1257"/>
      <c r="Z525" s="1257"/>
      <c r="AA525" s="1257"/>
      <c r="AB525" s="1257"/>
      <c r="AC525" s="1257"/>
      <c r="AD525" s="1257"/>
      <c r="AE525" s="1257"/>
      <c r="AF525" s="1257"/>
      <c r="AG525" s="1257"/>
      <c r="AH525" s="1283"/>
      <c r="AI525" s="1283"/>
      <c r="AJ525" s="1283"/>
      <c r="AK525" s="1283"/>
      <c r="AL525" s="1283"/>
      <c r="AM525" s="1283"/>
      <c r="AN525" s="1283"/>
      <c r="AO525" s="1257"/>
    </row>
    <row r="526" spans="3:41" s="977" customFormat="1" ht="11.45" customHeight="1">
      <c r="C526" s="1257"/>
      <c r="D526" s="1257"/>
      <c r="E526" s="1257"/>
      <c r="F526" s="1257"/>
      <c r="G526" s="1257"/>
      <c r="H526" s="1257"/>
      <c r="I526" s="1257"/>
      <c r="J526" s="1257"/>
      <c r="K526" s="1257"/>
      <c r="L526" s="1257"/>
      <c r="M526" s="1257"/>
      <c r="N526" s="1257"/>
      <c r="O526" s="1257"/>
      <c r="P526" s="1257"/>
      <c r="Q526" s="1257"/>
      <c r="R526" s="1257"/>
      <c r="S526" s="1257"/>
      <c r="T526" s="1257"/>
      <c r="U526" s="1257"/>
      <c r="V526" s="1257"/>
      <c r="W526" s="1257"/>
      <c r="X526" s="1257"/>
      <c r="Y526" s="1257"/>
      <c r="Z526" s="1257"/>
      <c r="AA526" s="1257"/>
      <c r="AB526" s="1257"/>
      <c r="AC526" s="1257"/>
      <c r="AD526" s="1257"/>
      <c r="AE526" s="1257"/>
      <c r="AF526" s="1257"/>
      <c r="AG526" s="1257"/>
      <c r="AH526" s="1283"/>
      <c r="AI526" s="1283"/>
      <c r="AJ526" s="1283"/>
      <c r="AK526" s="1283"/>
      <c r="AL526" s="1283"/>
      <c r="AM526" s="1283"/>
      <c r="AN526" s="1283"/>
      <c r="AO526" s="1257"/>
    </row>
    <row r="527" spans="3:41" s="977" customFormat="1" ht="11.45" customHeight="1">
      <c r="C527" s="1257"/>
      <c r="D527" s="1257"/>
      <c r="E527" s="1257"/>
      <c r="F527" s="1257"/>
      <c r="G527" s="1257"/>
      <c r="H527" s="1257"/>
      <c r="I527" s="1257"/>
      <c r="J527" s="1257"/>
      <c r="K527" s="1257"/>
      <c r="L527" s="1257"/>
      <c r="M527" s="1257"/>
      <c r="N527" s="1257"/>
      <c r="O527" s="1257"/>
      <c r="P527" s="1257"/>
      <c r="Q527" s="1257"/>
      <c r="R527" s="1257"/>
      <c r="S527" s="1257"/>
      <c r="T527" s="1257"/>
      <c r="U527" s="1257"/>
      <c r="V527" s="1257"/>
      <c r="W527" s="1257"/>
      <c r="X527" s="1257"/>
      <c r="Y527" s="1257"/>
      <c r="Z527" s="1257"/>
      <c r="AA527" s="1257"/>
      <c r="AB527" s="1257"/>
      <c r="AC527" s="1257"/>
      <c r="AD527" s="1257"/>
      <c r="AE527" s="1257"/>
      <c r="AF527" s="1257"/>
      <c r="AG527" s="1257"/>
      <c r="AH527" s="1283"/>
      <c r="AI527" s="1283"/>
      <c r="AJ527" s="1283"/>
      <c r="AK527" s="1283"/>
      <c r="AL527" s="1283"/>
      <c r="AM527" s="1283"/>
      <c r="AN527" s="1283"/>
      <c r="AO527" s="1257"/>
    </row>
    <row r="528" spans="3:41" s="977" customFormat="1" ht="11.45" customHeight="1">
      <c r="C528" s="1257"/>
      <c r="D528" s="1257"/>
      <c r="E528" s="1257"/>
      <c r="F528" s="1257"/>
      <c r="G528" s="1257"/>
      <c r="H528" s="1257"/>
      <c r="I528" s="1257"/>
      <c r="J528" s="1257"/>
      <c r="K528" s="1257"/>
      <c r="L528" s="1257"/>
      <c r="M528" s="1257"/>
      <c r="N528" s="1257"/>
      <c r="O528" s="1257"/>
      <c r="P528" s="1257"/>
      <c r="Q528" s="1257"/>
      <c r="R528" s="1257"/>
      <c r="S528" s="1257"/>
      <c r="T528" s="1257"/>
      <c r="U528" s="1257"/>
      <c r="V528" s="1257"/>
      <c r="W528" s="1257"/>
      <c r="X528" s="1257"/>
      <c r="Y528" s="1257"/>
      <c r="Z528" s="1257"/>
      <c r="AA528" s="1257"/>
      <c r="AB528" s="1257"/>
      <c r="AC528" s="1257"/>
      <c r="AD528" s="1257"/>
      <c r="AE528" s="1257"/>
      <c r="AF528" s="1257"/>
      <c r="AG528" s="1257"/>
      <c r="AH528" s="1283"/>
      <c r="AI528" s="1283"/>
      <c r="AJ528" s="1283"/>
      <c r="AK528" s="1283"/>
      <c r="AL528" s="1283"/>
      <c r="AM528" s="1283"/>
      <c r="AN528" s="1283"/>
      <c r="AO528" s="1257"/>
    </row>
    <row r="529" spans="3:41" s="977" customFormat="1" ht="11.45" customHeight="1">
      <c r="C529" s="1257"/>
      <c r="D529" s="1257"/>
      <c r="E529" s="1257"/>
      <c r="F529" s="1257"/>
      <c r="G529" s="1257"/>
      <c r="H529" s="1257"/>
      <c r="I529" s="1257"/>
      <c r="J529" s="1257"/>
      <c r="K529" s="1257"/>
      <c r="L529" s="1257"/>
      <c r="M529" s="1257"/>
      <c r="N529" s="1257"/>
      <c r="O529" s="1257"/>
      <c r="P529" s="1257"/>
      <c r="Q529" s="1257"/>
      <c r="R529" s="1257"/>
      <c r="S529" s="1257"/>
      <c r="T529" s="1257"/>
      <c r="U529" s="1257"/>
      <c r="V529" s="1257"/>
      <c r="W529" s="1257"/>
      <c r="X529" s="1257"/>
      <c r="Y529" s="1257"/>
      <c r="Z529" s="1257"/>
      <c r="AA529" s="1257"/>
      <c r="AB529" s="1257"/>
      <c r="AC529" s="1257"/>
      <c r="AD529" s="1257"/>
      <c r="AE529" s="1257"/>
      <c r="AF529" s="1257"/>
      <c r="AG529" s="1257"/>
      <c r="AH529" s="1283"/>
      <c r="AI529" s="1283"/>
      <c r="AJ529" s="1283"/>
      <c r="AK529" s="1283"/>
      <c r="AL529" s="1283"/>
      <c r="AM529" s="1283"/>
      <c r="AN529" s="1283"/>
      <c r="AO529" s="1257"/>
    </row>
    <row r="530" spans="3:41" s="977" customFormat="1" ht="11.45" customHeight="1">
      <c r="C530" s="1257"/>
      <c r="D530" s="1257"/>
      <c r="E530" s="1257"/>
      <c r="F530" s="1257"/>
      <c r="G530" s="1257"/>
      <c r="H530" s="1257"/>
      <c r="I530" s="1257"/>
      <c r="J530" s="1257"/>
      <c r="K530" s="1257"/>
      <c r="L530" s="1257"/>
      <c r="M530" s="1257"/>
      <c r="N530" s="1257"/>
      <c r="O530" s="1257"/>
      <c r="P530" s="1257"/>
      <c r="Q530" s="1257"/>
      <c r="R530" s="1257"/>
      <c r="S530" s="1257"/>
      <c r="T530" s="1257"/>
      <c r="U530" s="1257"/>
      <c r="V530" s="1257"/>
      <c r="W530" s="1257"/>
      <c r="X530" s="1257"/>
      <c r="Y530" s="1257"/>
      <c r="Z530" s="1257"/>
      <c r="AA530" s="1257"/>
      <c r="AB530" s="1257"/>
      <c r="AC530" s="1257"/>
      <c r="AD530" s="1257"/>
      <c r="AE530" s="1257"/>
      <c r="AF530" s="1257"/>
      <c r="AG530" s="1257"/>
      <c r="AH530" s="1283"/>
      <c r="AI530" s="1283"/>
      <c r="AJ530" s="1283"/>
      <c r="AK530" s="1283"/>
      <c r="AL530" s="1283"/>
      <c r="AM530" s="1283"/>
      <c r="AN530" s="1283"/>
      <c r="AO530" s="1257"/>
    </row>
    <row r="531" spans="3:41" s="977" customFormat="1" ht="11.45" customHeight="1">
      <c r="C531" s="1257"/>
      <c r="D531" s="1257"/>
      <c r="E531" s="1257"/>
      <c r="F531" s="1257"/>
      <c r="G531" s="1257"/>
      <c r="H531" s="1257"/>
      <c r="I531" s="1257"/>
      <c r="J531" s="1257"/>
      <c r="K531" s="1257"/>
      <c r="L531" s="1257"/>
      <c r="M531" s="1257"/>
      <c r="N531" s="1257"/>
      <c r="O531" s="1257"/>
      <c r="P531" s="1257"/>
      <c r="Q531" s="1257"/>
      <c r="R531" s="1257"/>
      <c r="S531" s="1257"/>
      <c r="T531" s="1257"/>
      <c r="U531" s="1257"/>
      <c r="V531" s="1257"/>
      <c r="W531" s="1257"/>
      <c r="X531" s="1257"/>
      <c r="Y531" s="1257"/>
      <c r="Z531" s="1257"/>
      <c r="AA531" s="1257"/>
      <c r="AB531" s="1257"/>
      <c r="AC531" s="1257"/>
      <c r="AD531" s="1257"/>
      <c r="AE531" s="1257"/>
      <c r="AF531" s="1257"/>
      <c r="AG531" s="1257"/>
      <c r="AH531" s="1283"/>
      <c r="AI531" s="1283"/>
      <c r="AJ531" s="1283"/>
      <c r="AK531" s="1283"/>
      <c r="AL531" s="1283"/>
      <c r="AM531" s="1283"/>
      <c r="AN531" s="1283"/>
      <c r="AO531" s="1257"/>
    </row>
    <row r="532" spans="3:41" s="977" customFormat="1" ht="11.45" customHeight="1">
      <c r="C532" s="1257"/>
      <c r="D532" s="1257"/>
      <c r="E532" s="1257"/>
      <c r="F532" s="1257"/>
      <c r="G532" s="1257"/>
      <c r="H532" s="1257"/>
      <c r="I532" s="1257"/>
      <c r="J532" s="1257"/>
      <c r="K532" s="1257"/>
      <c r="L532" s="1257"/>
      <c r="M532" s="1257"/>
      <c r="N532" s="1257"/>
      <c r="O532" s="1257"/>
      <c r="P532" s="1257"/>
      <c r="Q532" s="1257"/>
      <c r="R532" s="1257"/>
      <c r="S532" s="1257"/>
      <c r="T532" s="1257"/>
      <c r="U532" s="1257"/>
      <c r="V532" s="1257"/>
      <c r="W532" s="1257"/>
      <c r="X532" s="1257"/>
      <c r="Y532" s="1257"/>
      <c r="Z532" s="1257"/>
      <c r="AA532" s="1257"/>
      <c r="AB532" s="1257"/>
      <c r="AC532" s="1257"/>
      <c r="AD532" s="1257"/>
      <c r="AE532" s="1257"/>
      <c r="AF532" s="1257"/>
      <c r="AG532" s="1257"/>
      <c r="AH532" s="1283"/>
      <c r="AI532" s="1283"/>
      <c r="AJ532" s="1283"/>
      <c r="AK532" s="1283"/>
      <c r="AL532" s="1283"/>
      <c r="AM532" s="1283"/>
      <c r="AN532" s="1283"/>
      <c r="AO532" s="1257"/>
    </row>
    <row r="533" spans="3:41" s="977" customFormat="1" ht="11.45" customHeight="1">
      <c r="C533" s="1257"/>
      <c r="D533" s="1257"/>
      <c r="E533" s="1257"/>
      <c r="F533" s="1257"/>
      <c r="G533" s="1257"/>
      <c r="H533" s="1257"/>
      <c r="I533" s="1257"/>
      <c r="J533" s="1257"/>
      <c r="K533" s="1257"/>
      <c r="L533" s="1257"/>
      <c r="M533" s="1257"/>
      <c r="N533" s="1257"/>
      <c r="O533" s="1257"/>
      <c r="P533" s="1257"/>
      <c r="Q533" s="1257"/>
      <c r="R533" s="1257"/>
      <c r="S533" s="1257"/>
      <c r="T533" s="1257"/>
      <c r="U533" s="1257"/>
      <c r="V533" s="1257"/>
      <c r="W533" s="1257"/>
      <c r="X533" s="1257"/>
      <c r="Y533" s="1257"/>
      <c r="Z533" s="1257"/>
      <c r="AA533" s="1257"/>
      <c r="AB533" s="1257"/>
      <c r="AC533" s="1257"/>
      <c r="AD533" s="1257"/>
      <c r="AE533" s="1257"/>
      <c r="AF533" s="1257"/>
      <c r="AG533" s="1257"/>
      <c r="AH533" s="1283"/>
      <c r="AI533" s="1283"/>
      <c r="AJ533" s="1283"/>
      <c r="AK533" s="1283"/>
      <c r="AL533" s="1283"/>
      <c r="AM533" s="1283"/>
      <c r="AN533" s="1283"/>
      <c r="AO533" s="1257"/>
    </row>
    <row r="534" spans="3:41" s="977" customFormat="1" ht="11.45" customHeight="1">
      <c r="C534" s="1257"/>
      <c r="D534" s="1257"/>
      <c r="E534" s="1257"/>
      <c r="F534" s="1257"/>
      <c r="G534" s="1257"/>
      <c r="H534" s="1257"/>
      <c r="I534" s="1257"/>
      <c r="J534" s="1257"/>
      <c r="K534" s="1257"/>
      <c r="L534" s="1257"/>
      <c r="M534" s="1257"/>
      <c r="N534" s="1257"/>
      <c r="O534" s="1257"/>
      <c r="P534" s="1257"/>
      <c r="Q534" s="1257"/>
      <c r="R534" s="1257"/>
      <c r="S534" s="1257"/>
      <c r="T534" s="1257"/>
      <c r="U534" s="1257"/>
      <c r="V534" s="1257"/>
      <c r="W534" s="1257"/>
      <c r="X534" s="1257"/>
      <c r="Y534" s="1257"/>
      <c r="Z534" s="1257"/>
      <c r="AA534" s="1257"/>
      <c r="AB534" s="1257"/>
      <c r="AC534" s="1257"/>
      <c r="AD534" s="1257"/>
      <c r="AE534" s="1257"/>
      <c r="AF534" s="1257"/>
      <c r="AG534" s="1257"/>
      <c r="AH534" s="1283"/>
      <c r="AI534" s="1283"/>
      <c r="AJ534" s="1283"/>
      <c r="AK534" s="1283"/>
      <c r="AL534" s="1283"/>
      <c r="AM534" s="1283"/>
      <c r="AN534" s="1283"/>
      <c r="AO534" s="1257"/>
    </row>
    <row r="535" spans="3:41" s="977" customFormat="1" ht="11.45" customHeight="1">
      <c r="C535" s="1257"/>
      <c r="D535" s="1257"/>
      <c r="E535" s="1257"/>
      <c r="F535" s="1257"/>
      <c r="G535" s="1257"/>
      <c r="H535" s="1257"/>
      <c r="I535" s="1257"/>
      <c r="J535" s="1257"/>
      <c r="K535" s="1257"/>
      <c r="L535" s="1257"/>
      <c r="M535" s="1257"/>
      <c r="N535" s="1257"/>
      <c r="O535" s="1257"/>
      <c r="P535" s="1257"/>
      <c r="Q535" s="1257"/>
      <c r="R535" s="1257"/>
      <c r="S535" s="1257"/>
      <c r="T535" s="1257"/>
      <c r="U535" s="1257"/>
      <c r="V535" s="1257"/>
      <c r="W535" s="1257"/>
      <c r="X535" s="1257"/>
      <c r="Y535" s="1257"/>
      <c r="Z535" s="1257"/>
      <c r="AA535" s="1257"/>
      <c r="AB535" s="1257"/>
      <c r="AC535" s="1257"/>
      <c r="AD535" s="1257"/>
      <c r="AE535" s="1257"/>
      <c r="AF535" s="1257"/>
      <c r="AG535" s="1257"/>
      <c r="AH535" s="1283"/>
      <c r="AI535" s="1283"/>
      <c r="AJ535" s="1283"/>
      <c r="AK535" s="1283"/>
      <c r="AL535" s="1283"/>
      <c r="AM535" s="1283"/>
      <c r="AN535" s="1283"/>
      <c r="AO535" s="1257"/>
    </row>
    <row r="536" spans="3:41" s="977" customFormat="1" ht="11.45" customHeight="1">
      <c r="C536" s="1257"/>
      <c r="D536" s="1257"/>
      <c r="E536" s="1257"/>
      <c r="F536" s="1257"/>
      <c r="G536" s="1257"/>
      <c r="H536" s="1257"/>
      <c r="I536" s="1257"/>
      <c r="J536" s="1257"/>
      <c r="K536" s="1257"/>
      <c r="L536" s="1257"/>
      <c r="M536" s="1257"/>
      <c r="N536" s="1257"/>
      <c r="O536" s="1257"/>
      <c r="P536" s="1257"/>
      <c r="Q536" s="1257"/>
      <c r="R536" s="1257"/>
      <c r="S536" s="1257"/>
      <c r="T536" s="1257"/>
      <c r="U536" s="1257"/>
      <c r="V536" s="1257"/>
      <c r="W536" s="1257"/>
      <c r="X536" s="1257"/>
      <c r="Y536" s="1257"/>
      <c r="Z536" s="1257"/>
      <c r="AA536" s="1257"/>
      <c r="AB536" s="1257"/>
      <c r="AC536" s="1257"/>
      <c r="AD536" s="1257"/>
      <c r="AE536" s="1257"/>
      <c r="AF536" s="1257"/>
      <c r="AG536" s="1257"/>
      <c r="AH536" s="1283"/>
      <c r="AI536" s="1283"/>
      <c r="AJ536" s="1283"/>
      <c r="AK536" s="1283"/>
      <c r="AL536" s="1283"/>
      <c r="AM536" s="1283"/>
      <c r="AN536" s="1283"/>
      <c r="AO536" s="1257"/>
    </row>
    <row r="537" spans="3:41" s="977" customFormat="1" ht="11.45" customHeight="1">
      <c r="C537" s="1257"/>
      <c r="D537" s="1257"/>
      <c r="E537" s="1257"/>
      <c r="F537" s="1257"/>
      <c r="G537" s="1257"/>
      <c r="H537" s="1257"/>
      <c r="I537" s="1257"/>
      <c r="J537" s="1257"/>
      <c r="K537" s="1257"/>
      <c r="L537" s="1257"/>
      <c r="M537" s="1257"/>
      <c r="N537" s="1257"/>
      <c r="O537" s="1257"/>
      <c r="P537" s="1257"/>
      <c r="Q537" s="1257"/>
      <c r="R537" s="1257"/>
      <c r="S537" s="1257"/>
      <c r="T537" s="1257"/>
      <c r="U537" s="1257"/>
      <c r="V537" s="1257"/>
      <c r="W537" s="1257"/>
      <c r="X537" s="1257"/>
      <c r="Y537" s="1257"/>
      <c r="Z537" s="1257"/>
      <c r="AA537" s="1257"/>
      <c r="AB537" s="1257"/>
      <c r="AC537" s="1257"/>
      <c r="AD537" s="1257"/>
      <c r="AE537" s="1257"/>
      <c r="AF537" s="1257"/>
      <c r="AG537" s="1257"/>
      <c r="AH537" s="1283"/>
      <c r="AI537" s="1283"/>
      <c r="AJ537" s="1283"/>
      <c r="AK537" s="1283"/>
      <c r="AL537" s="1283"/>
      <c r="AM537" s="1283"/>
      <c r="AN537" s="1283"/>
      <c r="AO537" s="1257"/>
    </row>
    <row r="538" spans="3:41" s="977" customFormat="1" ht="11.45" customHeight="1">
      <c r="C538" s="1257"/>
      <c r="D538" s="1257"/>
      <c r="E538" s="1257"/>
      <c r="F538" s="1257"/>
      <c r="G538" s="1257"/>
      <c r="H538" s="1257"/>
      <c r="I538" s="1257"/>
      <c r="J538" s="1257"/>
      <c r="K538" s="1257"/>
      <c r="L538" s="1257"/>
      <c r="M538" s="1257"/>
      <c r="N538" s="1257"/>
      <c r="O538" s="1257"/>
      <c r="P538" s="1257"/>
      <c r="Q538" s="1257"/>
      <c r="R538" s="1257"/>
      <c r="S538" s="1257"/>
      <c r="T538" s="1257"/>
      <c r="U538" s="1257"/>
      <c r="V538" s="1257"/>
      <c r="W538" s="1257"/>
      <c r="X538" s="1257"/>
      <c r="Y538" s="1257"/>
      <c r="Z538" s="1257"/>
      <c r="AA538" s="1257"/>
      <c r="AB538" s="1257"/>
      <c r="AC538" s="1257"/>
      <c r="AD538" s="1257"/>
      <c r="AE538" s="1257"/>
      <c r="AF538" s="1257"/>
      <c r="AG538" s="1257"/>
      <c r="AH538" s="1283"/>
      <c r="AI538" s="1283"/>
      <c r="AJ538" s="1283"/>
      <c r="AK538" s="1283"/>
      <c r="AL538" s="1283"/>
      <c r="AM538" s="1283"/>
      <c r="AN538" s="1283"/>
      <c r="AO538" s="1257"/>
    </row>
    <row r="539" spans="3:41" s="977" customFormat="1" ht="11.45" customHeight="1">
      <c r="C539" s="1257"/>
      <c r="D539" s="1257"/>
      <c r="E539" s="1257"/>
      <c r="F539" s="1257"/>
      <c r="G539" s="1257"/>
      <c r="H539" s="1257"/>
      <c r="I539" s="1257"/>
      <c r="J539" s="1257"/>
      <c r="K539" s="1257"/>
      <c r="L539" s="1257"/>
      <c r="M539" s="1257"/>
      <c r="N539" s="1257"/>
      <c r="O539" s="1257"/>
      <c r="P539" s="1257"/>
      <c r="Q539" s="1257"/>
      <c r="R539" s="1257"/>
      <c r="S539" s="1257"/>
      <c r="T539" s="1257"/>
      <c r="U539" s="1257"/>
      <c r="V539" s="1257"/>
      <c r="W539" s="1257"/>
      <c r="X539" s="1257"/>
      <c r="Y539" s="1257"/>
      <c r="Z539" s="1257"/>
      <c r="AA539" s="1257"/>
      <c r="AB539" s="1257"/>
      <c r="AC539" s="1257"/>
      <c r="AD539" s="1257"/>
      <c r="AE539" s="1257"/>
      <c r="AF539" s="1257"/>
      <c r="AG539" s="1257"/>
      <c r="AH539" s="1283"/>
      <c r="AI539" s="1283"/>
      <c r="AJ539" s="1283"/>
      <c r="AK539" s="1283"/>
      <c r="AL539" s="1283"/>
      <c r="AM539" s="1283"/>
      <c r="AN539" s="1283"/>
      <c r="AO539" s="1257"/>
    </row>
    <row r="540" spans="3:41" s="977" customFormat="1" ht="11.45" customHeight="1">
      <c r="C540" s="1257"/>
      <c r="D540" s="1257"/>
      <c r="E540" s="1257"/>
      <c r="F540" s="1257"/>
      <c r="G540" s="1257"/>
      <c r="H540" s="1257"/>
      <c r="I540" s="1257"/>
      <c r="J540" s="1257"/>
      <c r="K540" s="1257"/>
      <c r="L540" s="1257"/>
      <c r="M540" s="1257"/>
      <c r="N540" s="1257"/>
      <c r="O540" s="1257"/>
      <c r="P540" s="1257"/>
      <c r="Q540" s="1257"/>
      <c r="R540" s="1257"/>
      <c r="S540" s="1257"/>
      <c r="T540" s="1257"/>
      <c r="U540" s="1257"/>
      <c r="V540" s="1257"/>
      <c r="W540" s="1257"/>
      <c r="X540" s="1257"/>
      <c r="Y540" s="1257"/>
      <c r="Z540" s="1257"/>
      <c r="AA540" s="1257"/>
      <c r="AB540" s="1257"/>
      <c r="AC540" s="1257"/>
      <c r="AD540" s="1257"/>
      <c r="AE540" s="1257"/>
      <c r="AF540" s="1257"/>
      <c r="AG540" s="1257"/>
      <c r="AH540" s="1283"/>
      <c r="AI540" s="1283"/>
      <c r="AJ540" s="1283"/>
      <c r="AK540" s="1283"/>
      <c r="AL540" s="1283"/>
      <c r="AM540" s="1283"/>
      <c r="AN540" s="1283"/>
      <c r="AO540" s="1257"/>
    </row>
    <row r="541" spans="3:41" s="977" customFormat="1" ht="11.45" customHeight="1">
      <c r="C541" s="1257"/>
      <c r="D541" s="1257"/>
      <c r="E541" s="1257"/>
      <c r="F541" s="1257"/>
      <c r="G541" s="1257"/>
      <c r="H541" s="1257"/>
      <c r="I541" s="1257"/>
      <c r="J541" s="1257"/>
      <c r="K541" s="1257"/>
      <c r="L541" s="1257"/>
      <c r="M541" s="1257"/>
      <c r="N541" s="1257"/>
      <c r="O541" s="1257"/>
      <c r="P541" s="1257"/>
      <c r="Q541" s="1257"/>
      <c r="R541" s="1257"/>
      <c r="S541" s="1257"/>
      <c r="T541" s="1257"/>
      <c r="U541" s="1257"/>
      <c r="V541" s="1257"/>
      <c r="W541" s="1257"/>
      <c r="X541" s="1257"/>
      <c r="Y541" s="1257"/>
      <c r="Z541" s="1257"/>
      <c r="AA541" s="1257"/>
      <c r="AB541" s="1257"/>
      <c r="AC541" s="1257"/>
      <c r="AD541" s="1257"/>
      <c r="AE541" s="1257"/>
      <c r="AF541" s="1257"/>
      <c r="AG541" s="1257"/>
      <c r="AH541" s="1283"/>
      <c r="AI541" s="1283"/>
      <c r="AJ541" s="1283"/>
      <c r="AK541" s="1283"/>
      <c r="AL541" s="1283"/>
      <c r="AM541" s="1283"/>
      <c r="AN541" s="1283"/>
      <c r="AO541" s="1257"/>
    </row>
    <row r="542" spans="3:41" s="977" customFormat="1" ht="11.45" customHeight="1">
      <c r="C542" s="1257"/>
      <c r="D542" s="1257"/>
      <c r="E542" s="1257"/>
      <c r="F542" s="1257"/>
      <c r="G542" s="1257"/>
      <c r="H542" s="1257"/>
      <c r="I542" s="1257"/>
      <c r="J542" s="1257"/>
      <c r="K542" s="1257"/>
      <c r="L542" s="1257"/>
      <c r="M542" s="1257"/>
      <c r="N542" s="1257"/>
      <c r="O542" s="1257"/>
      <c r="P542" s="1257"/>
      <c r="Q542" s="1257"/>
      <c r="R542" s="1257"/>
      <c r="S542" s="1257"/>
      <c r="T542" s="1257"/>
      <c r="U542" s="1257"/>
      <c r="V542" s="1257"/>
      <c r="W542" s="1257"/>
      <c r="X542" s="1257"/>
      <c r="Y542" s="1257"/>
      <c r="Z542" s="1257"/>
      <c r="AA542" s="1257"/>
      <c r="AB542" s="1257"/>
      <c r="AC542" s="1257"/>
      <c r="AD542" s="1257"/>
      <c r="AE542" s="1257"/>
      <c r="AF542" s="1257"/>
      <c r="AG542" s="1257"/>
      <c r="AH542" s="1283"/>
      <c r="AI542" s="1283"/>
      <c r="AJ542" s="1283"/>
      <c r="AK542" s="1283"/>
      <c r="AL542" s="1283"/>
      <c r="AM542" s="1283"/>
      <c r="AN542" s="1283"/>
      <c r="AO542" s="1257"/>
    </row>
    <row r="543" spans="3:41" s="977" customFormat="1" ht="11.45" customHeight="1">
      <c r="C543" s="1257"/>
      <c r="D543" s="1257"/>
      <c r="E543" s="1257"/>
      <c r="F543" s="1257"/>
      <c r="G543" s="1257"/>
      <c r="H543" s="1257"/>
      <c r="I543" s="1257"/>
      <c r="J543" s="1257"/>
      <c r="K543" s="1257"/>
      <c r="L543" s="1257"/>
      <c r="M543" s="1257"/>
      <c r="N543" s="1257"/>
      <c r="O543" s="1257"/>
      <c r="P543" s="1257"/>
      <c r="Q543" s="1257"/>
      <c r="R543" s="1257"/>
      <c r="S543" s="1257"/>
      <c r="T543" s="1257"/>
      <c r="U543" s="1257"/>
      <c r="V543" s="1257"/>
      <c r="W543" s="1257"/>
      <c r="X543" s="1257"/>
      <c r="Y543" s="1257"/>
      <c r="Z543" s="1257"/>
      <c r="AA543" s="1257"/>
      <c r="AB543" s="1257"/>
      <c r="AC543" s="1257"/>
      <c r="AD543" s="1257"/>
      <c r="AE543" s="1257"/>
      <c r="AF543" s="1257"/>
      <c r="AG543" s="1257"/>
      <c r="AH543" s="1283"/>
      <c r="AI543" s="1283"/>
      <c r="AJ543" s="1283"/>
      <c r="AK543" s="1283"/>
      <c r="AL543" s="1283"/>
      <c r="AM543" s="1283"/>
      <c r="AN543" s="1283"/>
      <c r="AO543" s="1257"/>
    </row>
    <row r="544" spans="3:41" s="977" customFormat="1" ht="11.45" customHeight="1">
      <c r="C544" s="1257"/>
      <c r="D544" s="1257"/>
      <c r="E544" s="1257"/>
      <c r="F544" s="1257"/>
      <c r="G544" s="1257"/>
      <c r="H544" s="1257"/>
      <c r="I544" s="1257"/>
      <c r="J544" s="1257"/>
      <c r="K544" s="1257"/>
      <c r="L544" s="1257"/>
      <c r="M544" s="1257"/>
      <c r="N544" s="1257"/>
      <c r="O544" s="1257"/>
      <c r="P544" s="1257"/>
      <c r="Q544" s="1257"/>
      <c r="R544" s="1257"/>
      <c r="S544" s="1257"/>
      <c r="T544" s="1257"/>
      <c r="U544" s="1257"/>
      <c r="V544" s="1257"/>
      <c r="W544" s="1257"/>
      <c r="X544" s="1257"/>
      <c r="Y544" s="1257"/>
      <c r="Z544" s="1257"/>
      <c r="AA544" s="1257"/>
      <c r="AB544" s="1257"/>
      <c r="AC544" s="1257"/>
      <c r="AD544" s="1257"/>
      <c r="AE544" s="1257"/>
      <c r="AF544" s="1257"/>
      <c r="AG544" s="1257"/>
      <c r="AH544" s="1283"/>
      <c r="AI544" s="1283"/>
      <c r="AJ544" s="1283"/>
      <c r="AK544" s="1283"/>
      <c r="AL544" s="1283"/>
      <c r="AM544" s="1283"/>
      <c r="AN544" s="1283"/>
      <c r="AO544" s="1257"/>
    </row>
    <row r="545" spans="1:41" ht="11.45" customHeight="1">
      <c r="A545" s="977"/>
      <c r="C545" s="1257"/>
      <c r="D545" s="1257"/>
      <c r="E545" s="1257"/>
      <c r="F545" s="1257"/>
      <c r="G545" s="1257"/>
      <c r="H545" s="1257"/>
      <c r="I545" s="1257"/>
      <c r="J545" s="1257"/>
      <c r="K545" s="1257"/>
      <c r="L545" s="1257"/>
      <c r="M545" s="1257"/>
      <c r="N545" s="1257"/>
      <c r="O545" s="1257"/>
      <c r="P545" s="1257"/>
      <c r="Q545" s="1257"/>
      <c r="R545" s="1257"/>
      <c r="S545" s="1257"/>
      <c r="T545" s="1257"/>
      <c r="U545" s="1257"/>
      <c r="V545" s="1257"/>
      <c r="W545" s="1257"/>
      <c r="X545" s="1257"/>
      <c r="Y545" s="1257"/>
      <c r="Z545" s="1257"/>
      <c r="AA545" s="1257"/>
      <c r="AB545" s="1257"/>
      <c r="AC545" s="1257"/>
      <c r="AD545" s="1257"/>
      <c r="AE545" s="1257"/>
      <c r="AF545" s="1257"/>
      <c r="AG545" s="1257"/>
      <c r="AH545" s="1283"/>
      <c r="AI545" s="1283"/>
      <c r="AJ545" s="1283"/>
      <c r="AK545" s="1283"/>
      <c r="AL545" s="1283"/>
      <c r="AM545" s="1283"/>
      <c r="AN545" s="1283"/>
      <c r="AO545" s="1257"/>
    </row>
    <row r="546" spans="1:41" ht="11.45" customHeight="1">
      <c r="A546" s="977"/>
      <c r="C546" s="1257"/>
      <c r="D546" s="1257"/>
      <c r="E546" s="1257"/>
      <c r="F546" s="1257"/>
      <c r="G546" s="1257"/>
      <c r="H546" s="1257"/>
      <c r="I546" s="1257"/>
      <c r="J546" s="1257"/>
      <c r="K546" s="1257"/>
      <c r="L546" s="1257"/>
      <c r="M546" s="1257"/>
      <c r="N546" s="1257"/>
      <c r="O546" s="1257"/>
      <c r="P546" s="1257"/>
      <c r="Q546" s="1257"/>
      <c r="R546" s="1257"/>
      <c r="S546" s="1257"/>
      <c r="T546" s="1257"/>
      <c r="U546" s="1257"/>
      <c r="V546" s="1257"/>
      <c r="W546" s="1257"/>
      <c r="X546" s="1257"/>
      <c r="Y546" s="1257"/>
      <c r="Z546" s="1257"/>
      <c r="AA546" s="1257"/>
      <c r="AB546" s="1257"/>
      <c r="AC546" s="1257"/>
      <c r="AD546" s="1257"/>
      <c r="AE546" s="1257"/>
      <c r="AF546" s="1257"/>
      <c r="AG546" s="1257"/>
      <c r="AH546" s="1283"/>
      <c r="AI546" s="1283"/>
      <c r="AJ546" s="1283"/>
      <c r="AK546" s="1283"/>
      <c r="AL546" s="1283"/>
      <c r="AM546" s="1283"/>
      <c r="AN546" s="1283"/>
      <c r="AO546" s="1257"/>
    </row>
    <row r="547" spans="1:41" ht="11.45" customHeight="1">
      <c r="A547" s="977"/>
      <c r="C547" s="1257"/>
      <c r="D547" s="1257"/>
      <c r="E547" s="1257"/>
      <c r="F547" s="1257"/>
      <c r="G547" s="1257"/>
      <c r="H547" s="1257"/>
      <c r="I547" s="1257"/>
      <c r="J547" s="1257"/>
      <c r="K547" s="1257"/>
      <c r="L547" s="1257"/>
      <c r="M547" s="1257"/>
      <c r="N547" s="1257"/>
      <c r="O547" s="1257"/>
      <c r="P547" s="1257"/>
      <c r="Q547" s="1257"/>
      <c r="R547" s="1257"/>
      <c r="S547" s="1257"/>
      <c r="T547" s="1257"/>
      <c r="U547" s="1257"/>
      <c r="V547" s="1257"/>
      <c r="W547" s="1257"/>
      <c r="X547" s="1257"/>
      <c r="Y547" s="1257"/>
      <c r="Z547" s="1257"/>
      <c r="AA547" s="1257"/>
      <c r="AB547" s="1257"/>
      <c r="AC547" s="1257"/>
      <c r="AD547" s="1257"/>
      <c r="AE547" s="1257"/>
      <c r="AF547" s="1257"/>
      <c r="AG547" s="1257"/>
      <c r="AH547" s="1283"/>
      <c r="AI547" s="1283"/>
      <c r="AJ547" s="1283"/>
      <c r="AK547" s="1283"/>
      <c r="AL547" s="1283"/>
      <c r="AM547" s="1283"/>
      <c r="AN547" s="1283"/>
      <c r="AO547" s="1257"/>
    </row>
    <row r="548" spans="1:41" ht="11.45" customHeight="1">
      <c r="A548" s="977"/>
      <c r="C548" s="1257"/>
      <c r="D548" s="1257"/>
      <c r="E548" s="1257"/>
      <c r="F548" s="1257"/>
      <c r="G548" s="1257"/>
      <c r="H548" s="1257"/>
      <c r="I548" s="1257"/>
      <c r="J548" s="1257"/>
      <c r="K548" s="1257"/>
      <c r="L548" s="1257"/>
      <c r="M548" s="1257"/>
      <c r="N548" s="1257"/>
      <c r="O548" s="1257"/>
      <c r="P548" s="1257"/>
      <c r="Q548" s="1257"/>
      <c r="R548" s="1257"/>
      <c r="S548" s="1257"/>
      <c r="T548" s="1257"/>
      <c r="U548" s="1257"/>
      <c r="V548" s="1257"/>
      <c r="W548" s="1257"/>
      <c r="X548" s="1257"/>
      <c r="Y548" s="1257"/>
      <c r="Z548" s="1257"/>
      <c r="AA548" s="1257"/>
      <c r="AB548" s="1257"/>
      <c r="AC548" s="1257"/>
      <c r="AD548" s="1257"/>
      <c r="AE548" s="1257"/>
      <c r="AF548" s="1257"/>
      <c r="AG548" s="1257"/>
      <c r="AH548" s="1283"/>
      <c r="AI548" s="1283"/>
      <c r="AJ548" s="1283"/>
      <c r="AK548" s="1283"/>
      <c r="AL548" s="1283"/>
      <c r="AM548" s="1283"/>
      <c r="AN548" s="1283"/>
      <c r="AO548" s="1257"/>
    </row>
    <row r="549" spans="1:41" ht="11.45" customHeight="1">
      <c r="A549" s="977"/>
      <c r="C549" s="1257"/>
      <c r="D549" s="1257"/>
      <c r="E549" s="1257"/>
      <c r="F549" s="1257"/>
      <c r="G549" s="1257"/>
      <c r="H549" s="1257"/>
      <c r="I549" s="1257"/>
      <c r="J549" s="1257"/>
      <c r="K549" s="1257"/>
      <c r="L549" s="1257"/>
      <c r="M549" s="1257"/>
      <c r="N549" s="1257"/>
      <c r="O549" s="1257"/>
      <c r="P549" s="1257"/>
      <c r="Q549" s="1257"/>
      <c r="R549" s="1257"/>
      <c r="S549" s="1257"/>
      <c r="T549" s="1257"/>
      <c r="U549" s="1257"/>
      <c r="V549" s="1257"/>
      <c r="W549" s="1257"/>
      <c r="X549" s="1257"/>
      <c r="Y549" s="1257"/>
      <c r="Z549" s="1257"/>
      <c r="AA549" s="1257"/>
      <c r="AB549" s="1257"/>
      <c r="AC549" s="1257"/>
      <c r="AD549" s="1257"/>
      <c r="AE549" s="1257"/>
      <c r="AF549" s="1257"/>
      <c r="AG549" s="1257"/>
      <c r="AH549" s="1283"/>
      <c r="AI549" s="1283"/>
      <c r="AJ549" s="1283"/>
      <c r="AK549" s="1283"/>
      <c r="AL549" s="1283"/>
      <c r="AM549" s="1283"/>
      <c r="AN549" s="1283"/>
      <c r="AO549" s="1257"/>
    </row>
    <row r="550" spans="1:41" ht="11.45" customHeight="1">
      <c r="A550" s="977"/>
      <c r="C550" s="1257"/>
      <c r="D550" s="1257"/>
      <c r="E550" s="1257"/>
      <c r="F550" s="1257"/>
      <c r="G550" s="1257"/>
      <c r="H550" s="1257"/>
      <c r="I550" s="1257"/>
      <c r="J550" s="1257"/>
      <c r="K550" s="1257"/>
      <c r="L550" s="1257"/>
      <c r="M550" s="1257"/>
      <c r="N550" s="1257"/>
      <c r="O550" s="1257"/>
      <c r="P550" s="1257"/>
      <c r="Q550" s="1257"/>
      <c r="R550" s="1257"/>
      <c r="S550" s="1257"/>
      <c r="T550" s="1257"/>
      <c r="U550" s="1257"/>
      <c r="V550" s="1257"/>
      <c r="W550" s="1257"/>
      <c r="X550" s="1257"/>
      <c r="Y550" s="1257"/>
      <c r="Z550" s="1257"/>
      <c r="AA550" s="1257"/>
      <c r="AB550" s="1257"/>
      <c r="AC550" s="1257"/>
      <c r="AD550" s="1257"/>
      <c r="AE550" s="1257"/>
      <c r="AF550" s="1257"/>
      <c r="AG550" s="1257"/>
      <c r="AH550" s="1283"/>
      <c r="AI550" s="1283"/>
      <c r="AJ550" s="1283"/>
      <c r="AK550" s="1283"/>
      <c r="AL550" s="1283"/>
      <c r="AM550" s="1283"/>
      <c r="AN550" s="1283"/>
      <c r="AO550" s="1257"/>
    </row>
    <row r="551" spans="1:41" ht="11.45" customHeight="1">
      <c r="A551" s="977"/>
      <c r="C551" s="1257"/>
      <c r="D551" s="1257"/>
      <c r="E551" s="1257"/>
      <c r="F551" s="1257"/>
      <c r="G551" s="1257"/>
      <c r="H551" s="1257"/>
      <c r="I551" s="1257"/>
      <c r="J551" s="1257"/>
      <c r="K551" s="1257"/>
      <c r="L551" s="1257"/>
      <c r="M551" s="1257"/>
      <c r="N551" s="1257"/>
      <c r="O551" s="1257"/>
      <c r="P551" s="1257"/>
      <c r="Q551" s="1257"/>
      <c r="R551" s="1257"/>
      <c r="S551" s="1257"/>
      <c r="T551" s="1257"/>
      <c r="U551" s="1257"/>
      <c r="V551" s="1257"/>
      <c r="W551" s="1257"/>
      <c r="X551" s="1257"/>
      <c r="Y551" s="1257"/>
      <c r="Z551" s="1257"/>
      <c r="AA551" s="1257"/>
      <c r="AB551" s="1257"/>
      <c r="AC551" s="1257"/>
      <c r="AD551" s="1257"/>
      <c r="AE551" s="1257"/>
      <c r="AF551" s="1257"/>
      <c r="AG551" s="1257"/>
      <c r="AH551" s="1283"/>
      <c r="AI551" s="1283"/>
      <c r="AJ551" s="1283"/>
      <c r="AK551" s="1283"/>
      <c r="AL551" s="1283"/>
      <c r="AM551" s="1283"/>
      <c r="AN551" s="1283"/>
      <c r="AO551" s="1257"/>
    </row>
    <row r="552" spans="1:41" ht="11.45" customHeight="1">
      <c r="A552" s="977"/>
      <c r="C552" s="1257"/>
      <c r="D552" s="1257"/>
      <c r="E552" s="1257"/>
      <c r="F552" s="1257"/>
      <c r="G552" s="1257"/>
      <c r="H552" s="1257"/>
      <c r="I552" s="1257"/>
      <c r="J552" s="1257"/>
      <c r="K552" s="1257"/>
      <c r="L552" s="1257"/>
      <c r="M552" s="1257"/>
      <c r="N552" s="1257"/>
      <c r="O552" s="1257"/>
      <c r="P552" s="1257"/>
      <c r="Q552" s="1257"/>
      <c r="R552" s="1257"/>
      <c r="S552" s="1257"/>
      <c r="T552" s="1257"/>
      <c r="U552" s="1257"/>
      <c r="V552" s="1257"/>
      <c r="W552" s="1257"/>
      <c r="X552" s="1257"/>
      <c r="Y552" s="1257"/>
      <c r="Z552" s="1257"/>
      <c r="AA552" s="1257"/>
      <c r="AB552" s="1257"/>
      <c r="AC552" s="1257"/>
      <c r="AD552" s="1257"/>
      <c r="AE552" s="1257"/>
      <c r="AF552" s="1257"/>
      <c r="AG552" s="1257"/>
      <c r="AH552" s="1283"/>
      <c r="AI552" s="1283"/>
      <c r="AJ552" s="1283"/>
      <c r="AK552" s="1283"/>
      <c r="AL552" s="1283"/>
      <c r="AM552" s="1283"/>
      <c r="AN552" s="1283"/>
      <c r="AO552" s="1257"/>
    </row>
    <row r="553" spans="1:41" ht="11.45" customHeight="1">
      <c r="A553" s="977"/>
      <c r="C553" s="1257"/>
      <c r="D553" s="1257"/>
      <c r="E553" s="1257"/>
      <c r="F553" s="1257"/>
      <c r="G553" s="1257"/>
      <c r="H553" s="1257"/>
      <c r="I553" s="1257"/>
      <c r="J553" s="1257"/>
      <c r="K553" s="1257"/>
      <c r="L553" s="1257"/>
      <c r="M553" s="1257"/>
      <c r="N553" s="1257"/>
      <c r="O553" s="1257"/>
      <c r="P553" s="1257"/>
      <c r="Q553" s="1257"/>
      <c r="R553" s="1257"/>
      <c r="S553" s="1257"/>
      <c r="T553" s="1257"/>
      <c r="U553" s="1257"/>
      <c r="V553" s="1257"/>
      <c r="W553" s="1257"/>
      <c r="X553" s="1257"/>
      <c r="Y553" s="1257"/>
      <c r="Z553" s="1257"/>
      <c r="AA553" s="1257"/>
      <c r="AB553" s="1257"/>
      <c r="AC553" s="1257"/>
      <c r="AD553" s="1257"/>
      <c r="AE553" s="1257"/>
      <c r="AF553" s="1257"/>
      <c r="AG553" s="1257"/>
      <c r="AH553" s="1283"/>
      <c r="AI553" s="1283"/>
      <c r="AJ553" s="1283"/>
      <c r="AK553" s="1283"/>
      <c r="AL553" s="1283"/>
      <c r="AM553" s="1283"/>
      <c r="AN553" s="1283"/>
      <c r="AO553" s="1257"/>
    </row>
    <row r="554" spans="1:41" ht="11.45" customHeight="1">
      <c r="A554" s="977"/>
      <c r="C554" s="1257"/>
      <c r="D554" s="1257"/>
      <c r="E554" s="1257"/>
      <c r="F554" s="1257"/>
      <c r="G554" s="1257"/>
      <c r="H554" s="1257"/>
      <c r="I554" s="1257"/>
      <c r="J554" s="1257"/>
      <c r="K554" s="1257"/>
      <c r="L554" s="1257"/>
      <c r="M554" s="1257"/>
      <c r="N554" s="1257"/>
      <c r="O554" s="1257"/>
      <c r="P554" s="1257"/>
      <c r="Q554" s="1257"/>
      <c r="R554" s="1257"/>
      <c r="S554" s="1257"/>
      <c r="T554" s="1257"/>
      <c r="U554" s="1257"/>
      <c r="V554" s="1257"/>
      <c r="W554" s="1257"/>
      <c r="X554" s="1257"/>
      <c r="Y554" s="1257"/>
      <c r="Z554" s="1257"/>
      <c r="AA554" s="1257"/>
      <c r="AB554" s="1257"/>
      <c r="AC554" s="1257"/>
      <c r="AD554" s="1257"/>
      <c r="AE554" s="1257"/>
      <c r="AF554" s="1257"/>
      <c r="AG554" s="1257"/>
      <c r="AH554" s="1283"/>
      <c r="AI554" s="1283"/>
      <c r="AJ554" s="1283"/>
      <c r="AK554" s="1283"/>
      <c r="AL554" s="1283"/>
      <c r="AM554" s="1283"/>
      <c r="AN554" s="1283"/>
      <c r="AO554" s="1257"/>
    </row>
    <row r="555" spans="1:41" ht="11.45" customHeight="1">
      <c r="A555" s="977"/>
      <c r="C555" s="1257"/>
      <c r="D555" s="1257"/>
      <c r="E555" s="1257"/>
      <c r="F555" s="1257"/>
      <c r="G555" s="1257"/>
      <c r="H555" s="1257"/>
      <c r="I555" s="1257"/>
      <c r="J555" s="1257"/>
      <c r="K555" s="1257"/>
      <c r="L555" s="1257"/>
      <c r="M555" s="1257"/>
      <c r="N555" s="1257"/>
      <c r="O555" s="1257"/>
      <c r="P555" s="1257"/>
      <c r="Q555" s="1257"/>
      <c r="R555" s="1257"/>
      <c r="S555" s="1257"/>
      <c r="T555" s="1257"/>
      <c r="U555" s="1257"/>
      <c r="V555" s="1257"/>
      <c r="W555" s="1257"/>
      <c r="X555" s="1257"/>
      <c r="Y555" s="1257"/>
      <c r="Z555" s="1257"/>
      <c r="AA555" s="1257"/>
      <c r="AB555" s="1257"/>
      <c r="AC555" s="1257"/>
      <c r="AD555" s="1257"/>
      <c r="AE555" s="1257"/>
      <c r="AF555" s="1257"/>
      <c r="AG555" s="1257"/>
      <c r="AH555" s="1283"/>
      <c r="AI555" s="1283"/>
      <c r="AJ555" s="1283"/>
      <c r="AK555" s="1283"/>
      <c r="AL555" s="1283"/>
      <c r="AM555" s="1283"/>
      <c r="AN555" s="1283"/>
      <c r="AO555" s="1257"/>
    </row>
    <row r="556" spans="1:41" ht="11.45" customHeight="1">
      <c r="A556" s="977"/>
      <c r="C556" s="1257"/>
      <c r="D556" s="1257"/>
      <c r="E556" s="1257"/>
      <c r="F556" s="1257"/>
      <c r="G556" s="1257"/>
      <c r="H556" s="1257"/>
      <c r="I556" s="1257"/>
      <c r="J556" s="1257"/>
      <c r="K556" s="1257"/>
      <c r="L556" s="1257"/>
      <c r="M556" s="1257"/>
      <c r="N556" s="1257"/>
      <c r="O556" s="1257"/>
      <c r="P556" s="1257"/>
      <c r="Q556" s="1257"/>
      <c r="R556" s="1257"/>
      <c r="S556" s="1257"/>
      <c r="T556" s="1257"/>
      <c r="U556" s="1257"/>
      <c r="V556" s="1257"/>
      <c r="W556" s="1257"/>
      <c r="X556" s="1257"/>
      <c r="Y556" s="1257"/>
      <c r="Z556" s="1257"/>
      <c r="AA556" s="1257"/>
      <c r="AB556" s="1257"/>
      <c r="AC556" s="1257"/>
      <c r="AD556" s="1257"/>
      <c r="AE556" s="1257"/>
      <c r="AF556" s="1257"/>
      <c r="AG556" s="1257"/>
      <c r="AH556" s="1283"/>
      <c r="AI556" s="1283"/>
      <c r="AJ556" s="1283"/>
      <c r="AK556" s="1283"/>
      <c r="AL556" s="1283"/>
      <c r="AM556" s="1283"/>
      <c r="AN556" s="1283"/>
      <c r="AO556" s="1257"/>
    </row>
    <row r="557" spans="1:41" ht="11.45" customHeight="1">
      <c r="A557" s="977"/>
      <c r="C557" s="1257"/>
      <c r="D557" s="1257"/>
      <c r="E557" s="1257"/>
      <c r="F557" s="1257"/>
      <c r="G557" s="1257"/>
      <c r="H557" s="1257"/>
      <c r="I557" s="1257"/>
      <c r="J557" s="1257"/>
      <c r="K557" s="1257"/>
      <c r="L557" s="1257"/>
      <c r="M557" s="1257"/>
      <c r="N557" s="1257"/>
      <c r="O557" s="1257"/>
      <c r="P557" s="1257"/>
      <c r="Q557" s="1257"/>
      <c r="R557" s="1257"/>
      <c r="S557" s="1257"/>
      <c r="T557" s="1257"/>
      <c r="U557" s="1257"/>
      <c r="V557" s="1257"/>
      <c r="W557" s="1257"/>
      <c r="X557" s="1257"/>
      <c r="Y557" s="1257"/>
      <c r="Z557" s="1257"/>
      <c r="AA557" s="1257"/>
      <c r="AB557" s="1257"/>
      <c r="AC557" s="1257"/>
      <c r="AD557" s="1257"/>
      <c r="AE557" s="1257"/>
      <c r="AF557" s="1257"/>
      <c r="AG557" s="1257"/>
      <c r="AH557" s="1283"/>
      <c r="AI557" s="1283"/>
      <c r="AJ557" s="1283"/>
      <c r="AK557" s="1283"/>
      <c r="AL557" s="1283"/>
      <c r="AM557" s="1283"/>
      <c r="AN557" s="1283"/>
      <c r="AO557" s="1257"/>
    </row>
    <row r="558" spans="1:41" ht="11.45" customHeight="1">
      <c r="A558" s="977"/>
    </row>
  </sheetData>
  <mergeCells count="1">
    <mergeCell ref="A4:F4"/>
  </mergeCells>
  <printOptions verticalCentered="1"/>
  <pageMargins left="0.78740157480314965" right="0.86614173228346458" top="0.78740157480314965" bottom="0.78740157480314965" header="0.51181102362204722" footer="0.51181102362204722"/>
  <pageSetup paperSize="9" scale="94" orientation="landscape" horizontalDpi="300" verticalDpi="300" r:id="rId1"/>
  <headerFooter alignWithMargins="0"/>
  <colBreaks count="1" manualBreakCount="1">
    <brk id="23" max="2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D53"/>
  <sheetViews>
    <sheetView showOutlineSymbols="0" defaultGridColor="0" colorId="31" workbookViewId="0"/>
  </sheetViews>
  <sheetFormatPr defaultColWidth="5.7109375" defaultRowHeight="12"/>
  <cols>
    <col min="1" max="1" width="12.140625" style="36" customWidth="1"/>
    <col min="2" max="2" width="14.28515625" style="37" customWidth="1"/>
    <col min="3" max="4" width="13.140625" style="37" customWidth="1"/>
    <col min="5" max="5" width="14.28515625" style="37" customWidth="1"/>
    <col min="6" max="7" width="13.140625" style="36" customWidth="1"/>
    <col min="8" max="254" width="12" style="36" customWidth="1"/>
    <col min="255" max="255" width="6.42578125" style="36" customWidth="1"/>
    <col min="256" max="16384" width="5.7109375" style="36"/>
  </cols>
  <sheetData>
    <row r="1" spans="1:30">
      <c r="G1" s="202" t="s">
        <v>98</v>
      </c>
    </row>
    <row r="2" spans="1:30">
      <c r="B2" s="36"/>
      <c r="C2" s="36"/>
      <c r="D2" s="36"/>
      <c r="E2" s="36"/>
      <c r="G2" s="108" t="s">
        <v>1014</v>
      </c>
      <c r="X2" s="1284"/>
      <c r="Y2" s="1284"/>
      <c r="Z2" s="1284"/>
      <c r="AA2" s="1284"/>
      <c r="AB2" s="1284"/>
      <c r="AC2" s="108"/>
      <c r="AD2" s="108"/>
    </row>
    <row r="3" spans="1:30" ht="13.5" customHeight="1">
      <c r="B3" s="36"/>
      <c r="C3" s="36"/>
      <c r="D3" s="36"/>
      <c r="E3" s="36"/>
    </row>
    <row r="4" spans="1:30">
      <c r="A4" s="270" t="s">
        <v>1051</v>
      </c>
    </row>
    <row r="5" spans="1:30" ht="6" customHeight="1"/>
    <row r="6" spans="1:30" ht="18.75" customHeight="1">
      <c r="A6" s="1681" t="s">
        <v>118</v>
      </c>
      <c r="B6" s="1690" t="s">
        <v>1052</v>
      </c>
      <c r="C6" s="1691"/>
      <c r="D6" s="1692"/>
      <c r="E6" s="1690" t="s">
        <v>1053</v>
      </c>
      <c r="F6" s="1691"/>
      <c r="G6" s="1692"/>
    </row>
    <row r="7" spans="1:30" ht="18.75" customHeight="1">
      <c r="A7" s="1682"/>
      <c r="B7" s="1285" t="s">
        <v>1054</v>
      </c>
      <c r="C7" s="619" t="s">
        <v>1055</v>
      </c>
      <c r="D7" s="859" t="s">
        <v>1056</v>
      </c>
      <c r="E7" s="1285" t="s">
        <v>120</v>
      </c>
      <c r="F7" s="619" t="s">
        <v>1057</v>
      </c>
      <c r="G7" s="859" t="s">
        <v>1056</v>
      </c>
    </row>
    <row r="8" spans="1:30" ht="12.75" customHeight="1">
      <c r="A8" s="1286">
        <v>1976</v>
      </c>
      <c r="B8" s="1287">
        <v>283823</v>
      </c>
      <c r="C8" s="1288">
        <f>80140+26196</f>
        <v>106336</v>
      </c>
      <c r="D8" s="1289">
        <v>177487</v>
      </c>
      <c r="E8" s="1287">
        <v>286669</v>
      </c>
      <c r="F8" s="1288">
        <f>56707+26196</f>
        <v>82903</v>
      </c>
      <c r="G8" s="1289">
        <v>203766</v>
      </c>
      <c r="H8" s="1290"/>
      <c r="I8" s="1290"/>
      <c r="J8" s="1290"/>
      <c r="K8" s="1290"/>
      <c r="L8" s="1290"/>
      <c r="M8" s="1290"/>
      <c r="N8" s="1291"/>
    </row>
    <row r="9" spans="1:30" ht="12.75" customHeight="1">
      <c r="A9" s="479">
        <v>1977</v>
      </c>
      <c r="B9" s="1292">
        <v>321418</v>
      </c>
      <c r="C9" s="1293">
        <f>29097+46331</f>
        <v>75428</v>
      </c>
      <c r="D9" s="1294">
        <v>245990</v>
      </c>
      <c r="E9" s="1292">
        <v>321004</v>
      </c>
      <c r="F9" s="1293">
        <f>30729+46331</f>
        <v>77060</v>
      </c>
      <c r="G9" s="1294">
        <v>243944</v>
      </c>
      <c r="H9" s="1290"/>
      <c r="I9" s="1290"/>
      <c r="J9" s="1290"/>
      <c r="K9" s="1290"/>
      <c r="L9" s="1290"/>
      <c r="M9" s="1290"/>
      <c r="N9" s="1291"/>
    </row>
    <row r="10" spans="1:30" ht="12.75" customHeight="1">
      <c r="A10" s="479">
        <v>1978</v>
      </c>
      <c r="B10" s="1292">
        <v>399029</v>
      </c>
      <c r="C10" s="1295" t="s">
        <v>177</v>
      </c>
      <c r="D10" s="1296" t="s">
        <v>177</v>
      </c>
      <c r="E10" s="1292">
        <v>394711</v>
      </c>
      <c r="F10" s="1295" t="s">
        <v>177</v>
      </c>
      <c r="G10" s="1296" t="s">
        <v>177</v>
      </c>
      <c r="H10" s="1290"/>
      <c r="I10" s="1290"/>
      <c r="J10" s="1290"/>
      <c r="K10" s="1290"/>
      <c r="L10" s="1290"/>
      <c r="M10" s="1290"/>
      <c r="N10" s="1291"/>
    </row>
    <row r="11" spans="1:30" ht="12.75" customHeight="1">
      <c r="A11" s="479">
        <v>1979</v>
      </c>
      <c r="B11" s="1292">
        <v>476625</v>
      </c>
      <c r="C11" s="1293">
        <v>101024</v>
      </c>
      <c r="D11" s="1294">
        <v>375601</v>
      </c>
      <c r="E11" s="1292">
        <v>473762</v>
      </c>
      <c r="F11" s="1293">
        <v>101254</v>
      </c>
      <c r="G11" s="1294">
        <v>372508</v>
      </c>
      <c r="H11" s="1290"/>
      <c r="I11" s="1290"/>
      <c r="J11" s="1290"/>
      <c r="K11" s="1290"/>
      <c r="L11" s="1290"/>
      <c r="M11" s="1290"/>
      <c r="N11" s="1291"/>
    </row>
    <row r="12" spans="1:30" ht="12.75" customHeight="1">
      <c r="A12" s="479">
        <v>1980</v>
      </c>
      <c r="B12" s="1292">
        <v>528288</v>
      </c>
      <c r="C12" s="1293">
        <v>97349</v>
      </c>
      <c r="D12" s="1294">
        <v>430939</v>
      </c>
      <c r="E12" s="1292">
        <v>526586</v>
      </c>
      <c r="F12" s="1293">
        <v>97723</v>
      </c>
      <c r="G12" s="1294">
        <v>428863</v>
      </c>
      <c r="H12" s="1290"/>
      <c r="I12" s="1290"/>
      <c r="J12" s="1290"/>
      <c r="K12" s="1290"/>
      <c r="L12" s="1290"/>
      <c r="M12" s="1290"/>
      <c r="N12" s="1291"/>
    </row>
    <row r="13" spans="1:30" ht="12.75" customHeight="1">
      <c r="A13" s="479">
        <v>1981</v>
      </c>
      <c r="B13" s="1292">
        <v>629835</v>
      </c>
      <c r="C13" s="1293">
        <v>122492</v>
      </c>
      <c r="D13" s="1294">
        <v>507343</v>
      </c>
      <c r="E13" s="1292">
        <v>624302</v>
      </c>
      <c r="F13" s="1293">
        <v>123813</v>
      </c>
      <c r="G13" s="1294">
        <v>500489</v>
      </c>
      <c r="H13" s="1290"/>
      <c r="I13" s="1290"/>
      <c r="J13" s="1290"/>
      <c r="K13" s="1290"/>
      <c r="L13" s="1290"/>
      <c r="M13" s="1290"/>
      <c r="N13" s="1291"/>
    </row>
    <row r="14" spans="1:30" ht="12.75" customHeight="1">
      <c r="A14" s="479">
        <v>1982</v>
      </c>
      <c r="B14" s="1292">
        <v>736588</v>
      </c>
      <c r="C14" s="1293">
        <v>142296</v>
      </c>
      <c r="D14" s="1294">
        <v>594292</v>
      </c>
      <c r="E14" s="1292">
        <v>734007</v>
      </c>
      <c r="F14" s="1293">
        <v>141842</v>
      </c>
      <c r="G14" s="1294">
        <v>592165</v>
      </c>
      <c r="H14" s="1290"/>
      <c r="I14" s="1290"/>
      <c r="J14" s="1290"/>
      <c r="K14" s="1290"/>
      <c r="L14" s="1290"/>
      <c r="M14" s="1290"/>
      <c r="N14" s="1291"/>
    </row>
    <row r="15" spans="1:30" ht="12.75" customHeight="1">
      <c r="A15" s="479">
        <v>1983</v>
      </c>
      <c r="B15" s="1292">
        <v>848151</v>
      </c>
      <c r="C15" s="1293">
        <v>200733</v>
      </c>
      <c r="D15" s="1294">
        <v>647418</v>
      </c>
      <c r="E15" s="1292">
        <v>848956</v>
      </c>
      <c r="F15" s="1293">
        <v>191785</v>
      </c>
      <c r="G15" s="1294">
        <v>657171</v>
      </c>
      <c r="H15" s="1290"/>
      <c r="I15" s="1290"/>
      <c r="J15" s="1290"/>
      <c r="K15" s="1290"/>
      <c r="L15" s="1290"/>
      <c r="M15" s="1290"/>
      <c r="N15" s="1291"/>
    </row>
    <row r="16" spans="1:30" ht="12.75" customHeight="1">
      <c r="A16" s="479">
        <v>1984</v>
      </c>
      <c r="B16" s="1292">
        <v>976756</v>
      </c>
      <c r="C16" s="1293">
        <v>208090</v>
      </c>
      <c r="D16" s="1294">
        <v>768666</v>
      </c>
      <c r="E16" s="1292">
        <v>973046</v>
      </c>
      <c r="F16" s="1293">
        <v>208879</v>
      </c>
      <c r="G16" s="1294">
        <v>764167</v>
      </c>
      <c r="H16" s="1290"/>
      <c r="I16" s="1290"/>
      <c r="J16" s="1290"/>
      <c r="K16" s="1290"/>
      <c r="L16" s="1290"/>
      <c r="M16" s="1290"/>
      <c r="N16" s="1291"/>
    </row>
    <row r="17" spans="1:14" ht="12.75" customHeight="1">
      <c r="A17" s="479">
        <v>1985</v>
      </c>
      <c r="B17" s="1292">
        <v>1075386</v>
      </c>
      <c r="C17" s="1293">
        <v>205244</v>
      </c>
      <c r="D17" s="1294">
        <v>870142</v>
      </c>
      <c r="E17" s="1292">
        <v>1080214</v>
      </c>
      <c r="F17" s="1293">
        <v>213703</v>
      </c>
      <c r="G17" s="1294">
        <v>866511</v>
      </c>
      <c r="H17" s="1290"/>
      <c r="I17" s="1290"/>
      <c r="J17" s="1290"/>
      <c r="K17" s="1290"/>
      <c r="L17" s="1290"/>
      <c r="M17" s="1290"/>
      <c r="N17" s="1291"/>
    </row>
    <row r="18" spans="1:14" ht="12.75" customHeight="1">
      <c r="A18" s="479">
        <v>1986</v>
      </c>
      <c r="B18" s="1292">
        <v>1160501</v>
      </c>
      <c r="C18" s="1293">
        <v>219781</v>
      </c>
      <c r="D18" s="1294">
        <v>940720</v>
      </c>
      <c r="E18" s="1292">
        <v>1171553</v>
      </c>
      <c r="F18" s="1293">
        <v>228211</v>
      </c>
      <c r="G18" s="1294">
        <v>943342</v>
      </c>
      <c r="H18" s="1290"/>
      <c r="I18" s="1290"/>
      <c r="J18" s="1290"/>
      <c r="K18" s="1290"/>
      <c r="L18" s="1290"/>
      <c r="M18" s="1290"/>
      <c r="N18" s="1291"/>
    </row>
    <row r="19" spans="1:14" ht="12.75" customHeight="1">
      <c r="A19" s="479">
        <v>1987</v>
      </c>
      <c r="B19" s="1292">
        <v>1346413</v>
      </c>
      <c r="C19" s="1293">
        <v>263011</v>
      </c>
      <c r="D19" s="1294">
        <v>1083402</v>
      </c>
      <c r="E19" s="1292">
        <v>1346144</v>
      </c>
      <c r="F19" s="1293">
        <v>264598</v>
      </c>
      <c r="G19" s="1294">
        <v>1081546</v>
      </c>
      <c r="H19" s="1290"/>
      <c r="I19" s="1290"/>
      <c r="J19" s="1290"/>
      <c r="K19" s="1290"/>
      <c r="L19" s="1290"/>
      <c r="M19" s="1290"/>
      <c r="N19" s="1291"/>
    </row>
    <row r="20" spans="1:14" ht="12.75" customHeight="1">
      <c r="A20" s="479">
        <v>1988</v>
      </c>
      <c r="B20" s="1292">
        <v>1526553</v>
      </c>
      <c r="C20" s="1293">
        <v>242087</v>
      </c>
      <c r="D20" s="1294">
        <v>1284466</v>
      </c>
      <c r="E20" s="1292">
        <v>1534912</v>
      </c>
      <c r="F20" s="1293">
        <v>239528</v>
      </c>
      <c r="G20" s="1294">
        <v>1295384</v>
      </c>
      <c r="H20" s="1290"/>
      <c r="I20" s="1290"/>
      <c r="J20" s="1290"/>
      <c r="K20" s="1290"/>
      <c r="L20" s="1290"/>
      <c r="M20" s="1290"/>
      <c r="N20" s="1291"/>
    </row>
    <row r="21" spans="1:14" ht="12.75" customHeight="1">
      <c r="A21" s="479">
        <v>1989</v>
      </c>
      <c r="B21" s="1292">
        <v>1771610</v>
      </c>
      <c r="C21" s="1293">
        <v>335873</v>
      </c>
      <c r="D21" s="1294">
        <v>1435737</v>
      </c>
      <c r="E21" s="1292">
        <v>1740067</v>
      </c>
      <c r="F21" s="1293">
        <v>295227</v>
      </c>
      <c r="G21" s="1294">
        <v>1444840</v>
      </c>
      <c r="H21" s="1290"/>
      <c r="I21" s="1290"/>
      <c r="J21" s="1290"/>
      <c r="K21" s="1290"/>
      <c r="L21" s="1290"/>
      <c r="M21" s="1290"/>
      <c r="N21" s="1291"/>
    </row>
    <row r="22" spans="1:14" ht="12.75" customHeight="1">
      <c r="A22" s="479" t="s">
        <v>135</v>
      </c>
      <c r="B22" s="1292">
        <v>1933583</v>
      </c>
      <c r="C22" s="1293">
        <v>326186</v>
      </c>
      <c r="D22" s="1294">
        <v>1607397</v>
      </c>
      <c r="E22" s="1292">
        <v>1906165</v>
      </c>
      <c r="F22" s="1293">
        <v>301813</v>
      </c>
      <c r="G22" s="1294">
        <v>1604352</v>
      </c>
      <c r="H22" s="1290"/>
      <c r="I22" s="1290"/>
      <c r="J22" s="1290"/>
      <c r="K22" s="1290"/>
      <c r="L22" s="1290"/>
      <c r="M22" s="1290"/>
      <c r="N22" s="1291"/>
    </row>
    <row r="23" spans="1:14" ht="12.75" customHeight="1">
      <c r="A23" s="479" t="s">
        <v>136</v>
      </c>
      <c r="B23" s="1292">
        <v>1746048</v>
      </c>
      <c r="C23" s="1293">
        <v>291551</v>
      </c>
      <c r="D23" s="1294">
        <v>1454497</v>
      </c>
      <c r="E23" s="1292">
        <v>1716905</v>
      </c>
      <c r="F23" s="1293">
        <v>288977</v>
      </c>
      <c r="G23" s="1294">
        <v>1427928</v>
      </c>
      <c r="H23" s="1290"/>
      <c r="I23" s="1290"/>
      <c r="J23" s="1290"/>
      <c r="K23" s="1290"/>
      <c r="L23" s="1290"/>
      <c r="M23" s="1290"/>
      <c r="N23" s="1291"/>
    </row>
    <row r="24" spans="1:14" ht="12.75" customHeight="1">
      <c r="A24" s="479" t="s">
        <v>137</v>
      </c>
      <c r="B24" s="1292">
        <v>2437339</v>
      </c>
      <c r="C24" s="1293">
        <v>407352</v>
      </c>
      <c r="D24" s="1294">
        <v>2029987</v>
      </c>
      <c r="E24" s="1292">
        <v>2435623</v>
      </c>
      <c r="F24" s="1293">
        <v>409081</v>
      </c>
      <c r="G24" s="1294">
        <v>2026542</v>
      </c>
      <c r="H24" s="1290"/>
      <c r="I24" s="1290"/>
      <c r="J24" s="1290"/>
      <c r="K24" s="1290"/>
      <c r="L24" s="1290"/>
      <c r="M24" s="1290"/>
      <c r="N24" s="1291"/>
    </row>
    <row r="25" spans="1:14" ht="12.75" customHeight="1">
      <c r="A25" s="479" t="s">
        <v>138</v>
      </c>
      <c r="B25" s="1292">
        <v>2319329</v>
      </c>
      <c r="C25" s="1293">
        <v>376286</v>
      </c>
      <c r="D25" s="1294">
        <v>1943043</v>
      </c>
      <c r="E25" s="1292">
        <v>2305641</v>
      </c>
      <c r="F25" s="1293">
        <v>355138</v>
      </c>
      <c r="G25" s="1294">
        <v>1950503</v>
      </c>
      <c r="H25" s="1290"/>
      <c r="I25" s="1290"/>
      <c r="J25" s="1290"/>
      <c r="K25" s="1290"/>
      <c r="L25" s="1290"/>
      <c r="M25" s="1290"/>
      <c r="N25" s="1291"/>
    </row>
    <row r="26" spans="1:14" ht="12.75" customHeight="1">
      <c r="A26" s="479" t="s">
        <v>139</v>
      </c>
      <c r="B26" s="1292">
        <v>2588139</v>
      </c>
      <c r="C26" s="1293">
        <v>416090</v>
      </c>
      <c r="D26" s="1294">
        <v>2172049</v>
      </c>
      <c r="E26" s="1292">
        <v>2583707</v>
      </c>
      <c r="F26" s="1293">
        <v>419286</v>
      </c>
      <c r="G26" s="1294">
        <v>2164421</v>
      </c>
      <c r="H26" s="1290"/>
      <c r="I26" s="1290"/>
      <c r="J26" s="1290"/>
      <c r="K26" s="1290"/>
      <c r="L26" s="1290"/>
      <c r="M26" s="1290"/>
      <c r="N26" s="1291"/>
    </row>
    <row r="27" spans="1:14" ht="12.75" customHeight="1">
      <c r="A27" s="479" t="s">
        <v>140</v>
      </c>
      <c r="B27" s="1292">
        <v>2685321</v>
      </c>
      <c r="C27" s="1293">
        <v>395615</v>
      </c>
      <c r="D27" s="1294">
        <v>2289706</v>
      </c>
      <c r="E27" s="1292">
        <v>2681438</v>
      </c>
      <c r="F27" s="1293">
        <v>391364</v>
      </c>
      <c r="G27" s="1294">
        <v>2290074</v>
      </c>
      <c r="H27" s="1290"/>
      <c r="I27" s="1290"/>
      <c r="J27" s="1290"/>
      <c r="K27" s="1290"/>
      <c r="L27" s="1290"/>
      <c r="M27" s="1290"/>
      <c r="N27" s="1291"/>
    </row>
    <row r="28" spans="1:14" ht="12.75" customHeight="1">
      <c r="A28" s="479">
        <v>1996</v>
      </c>
      <c r="B28" s="1292">
        <v>2512270</v>
      </c>
      <c r="C28" s="1293">
        <v>343651</v>
      </c>
      <c r="D28" s="1294">
        <v>2168619</v>
      </c>
      <c r="E28" s="1292">
        <v>2509473</v>
      </c>
      <c r="F28" s="1293">
        <v>341446</v>
      </c>
      <c r="G28" s="1294">
        <v>2168027</v>
      </c>
      <c r="H28" s="1290"/>
      <c r="I28" s="1290"/>
      <c r="J28" s="1290"/>
      <c r="K28" s="1290"/>
      <c r="L28" s="1290"/>
      <c r="M28" s="1290"/>
      <c r="N28" s="1291"/>
    </row>
    <row r="29" spans="1:14" ht="12.75" customHeight="1">
      <c r="A29" s="479">
        <v>1997</v>
      </c>
      <c r="B29" s="1292">
        <v>2646363</v>
      </c>
      <c r="C29" s="1293">
        <v>357634</v>
      </c>
      <c r="D29" s="1294">
        <v>2288729</v>
      </c>
      <c r="E29" s="1292">
        <v>2647289</v>
      </c>
      <c r="F29" s="1293">
        <v>358766</v>
      </c>
      <c r="G29" s="1294">
        <v>2288523</v>
      </c>
      <c r="H29" s="1290"/>
      <c r="I29" s="1290"/>
      <c r="J29" s="1290"/>
      <c r="K29" s="1290"/>
      <c r="L29" s="1290"/>
      <c r="M29" s="1290"/>
      <c r="N29" s="1291"/>
    </row>
    <row r="30" spans="1:14" ht="12.75" customHeight="1">
      <c r="A30" s="479">
        <v>1998</v>
      </c>
      <c r="B30" s="1292">
        <v>2871042</v>
      </c>
      <c r="C30" s="1293">
        <v>367683</v>
      </c>
      <c r="D30" s="1294">
        <v>2503359</v>
      </c>
      <c r="E30" s="1292">
        <v>2870465</v>
      </c>
      <c r="F30" s="1293">
        <v>369175</v>
      </c>
      <c r="G30" s="1294">
        <v>2501290</v>
      </c>
      <c r="H30" s="1290"/>
      <c r="I30" s="1290"/>
      <c r="J30" s="1290"/>
      <c r="K30" s="1290"/>
      <c r="L30" s="1290"/>
      <c r="M30" s="1290"/>
      <c r="N30" s="1291"/>
    </row>
    <row r="31" spans="1:14" ht="12.75" customHeight="1">
      <c r="A31" s="479">
        <v>1999</v>
      </c>
      <c r="B31" s="1292">
        <v>3142293</v>
      </c>
      <c r="C31" s="1297">
        <v>411736</v>
      </c>
      <c r="D31" s="1298">
        <v>2730557</v>
      </c>
      <c r="E31" s="1292">
        <v>3145956</v>
      </c>
      <c r="F31" s="1297">
        <v>411839</v>
      </c>
      <c r="G31" s="1298">
        <v>2734117</v>
      </c>
      <c r="H31" s="1290"/>
      <c r="I31" s="1290"/>
      <c r="J31" s="1290"/>
      <c r="K31" s="1290"/>
      <c r="L31" s="1290"/>
      <c r="M31" s="1290"/>
      <c r="N31" s="1291"/>
    </row>
    <row r="32" spans="1:14" ht="12.75" customHeight="1">
      <c r="A32" s="479">
        <v>2000</v>
      </c>
      <c r="B32" s="1292">
        <v>3534880</v>
      </c>
      <c r="C32" s="1297">
        <v>518048</v>
      </c>
      <c r="D32" s="1298">
        <v>3016832</v>
      </c>
      <c r="E32" s="1292">
        <v>3528983</v>
      </c>
      <c r="F32" s="1297">
        <v>516572</v>
      </c>
      <c r="G32" s="1298">
        <v>3012411</v>
      </c>
      <c r="H32" s="1290"/>
      <c r="I32" s="1290"/>
      <c r="J32" s="1290"/>
      <c r="K32" s="1290"/>
      <c r="L32" s="1290"/>
      <c r="M32" s="1290"/>
      <c r="N32" s="1291"/>
    </row>
    <row r="33" spans="1:14" ht="12.75" customHeight="1">
      <c r="A33" s="479">
        <v>2001</v>
      </c>
      <c r="B33" s="1292">
        <v>3554314</v>
      </c>
      <c r="C33" s="1297">
        <v>350499</v>
      </c>
      <c r="D33" s="1298">
        <v>3203815</v>
      </c>
      <c r="E33" s="1292">
        <v>3558873</v>
      </c>
      <c r="F33" s="1297">
        <v>347463</v>
      </c>
      <c r="G33" s="1298">
        <v>3211410</v>
      </c>
      <c r="H33" s="1290"/>
      <c r="I33" s="1290"/>
      <c r="J33" s="1290"/>
      <c r="K33" s="1290"/>
      <c r="L33" s="1290"/>
      <c r="M33" s="1290"/>
      <c r="N33" s="1291"/>
    </row>
    <row r="34" spans="1:14" ht="12.75" customHeight="1">
      <c r="A34" s="479">
        <v>2002</v>
      </c>
      <c r="B34" s="1292">
        <v>3263822</v>
      </c>
      <c r="C34" s="1297">
        <v>234883</v>
      </c>
      <c r="D34" s="1298">
        <v>3028939</v>
      </c>
      <c r="E34" s="1292">
        <v>3243742</v>
      </c>
      <c r="F34" s="1297">
        <v>235397</v>
      </c>
      <c r="G34" s="1298">
        <v>3008345</v>
      </c>
      <c r="H34" s="1290"/>
      <c r="I34" s="1290"/>
      <c r="J34" s="1290"/>
      <c r="K34" s="1290"/>
      <c r="L34" s="1290"/>
      <c r="M34" s="1290"/>
      <c r="N34" s="1291"/>
    </row>
    <row r="35" spans="1:14" ht="12.75" customHeight="1">
      <c r="A35" s="479">
        <v>2003</v>
      </c>
      <c r="B35" s="1292">
        <v>3182929</v>
      </c>
      <c r="C35" s="1297">
        <v>241200</v>
      </c>
      <c r="D35" s="1298">
        <v>2941729</v>
      </c>
      <c r="E35" s="1292">
        <v>3174752</v>
      </c>
      <c r="F35" s="1297">
        <v>239891</v>
      </c>
      <c r="G35" s="1298">
        <v>2934861</v>
      </c>
      <c r="H35" s="1290"/>
      <c r="I35" s="1290"/>
      <c r="J35" s="1290"/>
      <c r="K35" s="1290"/>
      <c r="L35" s="1290"/>
      <c r="M35" s="1290"/>
      <c r="N35" s="1291"/>
    </row>
    <row r="36" spans="1:14" ht="12.75" customHeight="1">
      <c r="A36" s="479">
        <v>2004</v>
      </c>
      <c r="B36" s="1292">
        <v>3381159</v>
      </c>
      <c r="C36" s="1297">
        <v>249502</v>
      </c>
      <c r="D36" s="1298">
        <v>3131657</v>
      </c>
      <c r="E36" s="1292">
        <v>3385060</v>
      </c>
      <c r="F36" s="1297">
        <v>248627</v>
      </c>
      <c r="G36" s="1298">
        <v>3136433</v>
      </c>
      <c r="H36" s="1290"/>
      <c r="I36" s="1290"/>
      <c r="J36" s="1290"/>
      <c r="K36" s="1290"/>
      <c r="L36" s="1290"/>
      <c r="M36" s="1290"/>
      <c r="N36" s="1291"/>
    </row>
    <row r="37" spans="1:14" ht="12.75" customHeight="1">
      <c r="A37" s="479">
        <v>2005</v>
      </c>
      <c r="B37" s="1292">
        <v>3620235</v>
      </c>
      <c r="C37" s="1297">
        <v>281129</v>
      </c>
      <c r="D37" s="1298">
        <v>3339106</v>
      </c>
      <c r="E37" s="1292">
        <v>3621908</v>
      </c>
      <c r="F37" s="1297">
        <v>281658</v>
      </c>
      <c r="G37" s="1298">
        <v>3340250</v>
      </c>
      <c r="H37" s="1290"/>
      <c r="I37" s="1290"/>
      <c r="J37" s="1290"/>
      <c r="K37" s="1290"/>
      <c r="L37" s="1290"/>
      <c r="M37" s="1290"/>
      <c r="N37" s="1291"/>
    </row>
    <row r="38" spans="1:14" ht="12.75" customHeight="1">
      <c r="A38" s="479">
        <v>2006</v>
      </c>
      <c r="B38" s="1292">
        <v>3656480</v>
      </c>
      <c r="C38" s="1297">
        <v>361664</v>
      </c>
      <c r="D38" s="1298">
        <v>3294816</v>
      </c>
      <c r="E38" s="1292">
        <v>3663909</v>
      </c>
      <c r="F38" s="1297">
        <v>309277</v>
      </c>
      <c r="G38" s="1298">
        <v>3354632</v>
      </c>
      <c r="H38" s="1290"/>
      <c r="I38" s="1290"/>
      <c r="J38" s="1290"/>
      <c r="K38" s="1290"/>
      <c r="L38" s="1290"/>
      <c r="M38" s="1290"/>
      <c r="N38" s="1291"/>
    </row>
    <row r="39" spans="1:14" ht="12.75" customHeight="1">
      <c r="A39" s="479">
        <v>2007</v>
      </c>
      <c r="B39" s="1292">
        <v>3795326</v>
      </c>
      <c r="C39" s="1297">
        <v>339908</v>
      </c>
      <c r="D39" s="1298">
        <v>3455418</v>
      </c>
      <c r="E39" s="1292">
        <v>3777448</v>
      </c>
      <c r="F39" s="1297">
        <v>339352</v>
      </c>
      <c r="G39" s="1298">
        <v>3438096</v>
      </c>
      <c r="H39" s="1290"/>
      <c r="I39" s="1290"/>
      <c r="J39" s="1290"/>
      <c r="K39" s="1290"/>
      <c r="L39" s="1290"/>
      <c r="M39" s="1290"/>
      <c r="N39" s="1291"/>
    </row>
    <row r="40" spans="1:14" ht="12.75" customHeight="1">
      <c r="A40" s="479">
        <v>2008</v>
      </c>
      <c r="B40" s="1292">
        <v>3873999</v>
      </c>
      <c r="C40" s="1297">
        <v>301951</v>
      </c>
      <c r="D40" s="1298">
        <v>3572048</v>
      </c>
      <c r="E40" s="1292">
        <v>3859527</v>
      </c>
      <c r="F40" s="1297">
        <v>303415</v>
      </c>
      <c r="G40" s="1298">
        <v>3556112</v>
      </c>
      <c r="H40" s="1290"/>
      <c r="I40" s="1290"/>
      <c r="J40" s="1290"/>
      <c r="K40" s="1290"/>
      <c r="L40" s="1290"/>
      <c r="M40" s="1290"/>
      <c r="N40" s="1291"/>
    </row>
    <row r="41" spans="1:14" ht="12.75" customHeight="1">
      <c r="A41" s="479">
        <v>2009</v>
      </c>
      <c r="B41" s="1292">
        <v>3571532</v>
      </c>
      <c r="C41" s="1297">
        <v>280450</v>
      </c>
      <c r="D41" s="1298">
        <v>3291082</v>
      </c>
      <c r="E41" s="1292">
        <v>3564996</v>
      </c>
      <c r="F41" s="1297">
        <v>280462</v>
      </c>
      <c r="G41" s="1298">
        <v>3284534</v>
      </c>
      <c r="H41" s="1290"/>
      <c r="I41" s="1290"/>
      <c r="J41" s="1290"/>
      <c r="K41" s="1290"/>
      <c r="L41" s="1290"/>
      <c r="M41" s="1290"/>
      <c r="N41" s="1291"/>
    </row>
    <row r="42" spans="1:14" ht="12.75" customHeight="1">
      <c r="A42" s="479">
        <v>2010</v>
      </c>
      <c r="B42" s="1292">
        <v>3745261</v>
      </c>
      <c r="C42" s="1297">
        <v>330259</v>
      </c>
      <c r="D42" s="1298">
        <v>3415002</v>
      </c>
      <c r="E42" s="1292">
        <v>3731684</v>
      </c>
      <c r="F42" s="1297">
        <v>329195</v>
      </c>
      <c r="G42" s="1298">
        <v>3402489</v>
      </c>
      <c r="H42" s="1290"/>
      <c r="I42" s="1290"/>
      <c r="J42" s="1290"/>
      <c r="K42" s="1290"/>
      <c r="L42" s="1290"/>
      <c r="M42" s="1290"/>
      <c r="N42" s="1291"/>
    </row>
    <row r="43" spans="1:14" ht="12.75" customHeight="1">
      <c r="A43" s="479">
        <v>2011</v>
      </c>
      <c r="B43" s="1292">
        <v>3881241</v>
      </c>
      <c r="C43" s="1297">
        <v>262205</v>
      </c>
      <c r="D43" s="1298">
        <v>3619036</v>
      </c>
      <c r="E43" s="1292">
        <v>3876548</v>
      </c>
      <c r="F43" s="1297">
        <v>262156</v>
      </c>
      <c r="G43" s="1298">
        <v>3614392</v>
      </c>
      <c r="H43" s="1290"/>
      <c r="I43" s="1290"/>
      <c r="J43" s="1290"/>
      <c r="K43" s="1290"/>
      <c r="L43" s="1290"/>
      <c r="M43" s="1290"/>
      <c r="N43" s="1291"/>
    </row>
    <row r="44" spans="1:14" s="70" customFormat="1" ht="12.75" customHeight="1">
      <c r="A44" s="479">
        <v>2012</v>
      </c>
      <c r="B44" s="1292">
        <v>3872292</v>
      </c>
      <c r="C44" s="1297">
        <v>208179</v>
      </c>
      <c r="D44" s="1298">
        <v>3664113</v>
      </c>
      <c r="E44" s="1292">
        <v>3883996</v>
      </c>
      <c r="F44" s="1297">
        <v>208326</v>
      </c>
      <c r="G44" s="1298">
        <v>3675670</v>
      </c>
      <c r="H44" s="1290"/>
      <c r="I44" s="1290"/>
      <c r="J44" s="1290"/>
      <c r="K44" s="1290"/>
      <c r="L44" s="1290"/>
      <c r="M44" s="1290"/>
      <c r="N44" s="1291"/>
    </row>
    <row r="45" spans="1:14" s="70" customFormat="1" ht="12.75" customHeight="1">
      <c r="A45" s="479">
        <v>2013</v>
      </c>
      <c r="B45" s="1292">
        <v>3773192</v>
      </c>
      <c r="C45" s="1297">
        <v>257007</v>
      </c>
      <c r="D45" s="1298">
        <v>3516185</v>
      </c>
      <c r="E45" s="1292">
        <v>3808267</v>
      </c>
      <c r="F45" s="1297">
        <v>255733</v>
      </c>
      <c r="G45" s="1298">
        <v>3552534</v>
      </c>
      <c r="H45" s="1290"/>
      <c r="I45" s="1290"/>
      <c r="J45" s="1290"/>
      <c r="K45" s="1290"/>
      <c r="L45" s="1290"/>
      <c r="M45" s="1290"/>
      <c r="N45" s="1291"/>
    </row>
    <row r="46" spans="1:14" s="70" customFormat="1" ht="12.75" customHeight="1">
      <c r="A46" s="479">
        <v>2014</v>
      </c>
      <c r="B46" s="1292">
        <v>3827853</v>
      </c>
      <c r="C46" s="1297">
        <v>173281</v>
      </c>
      <c r="D46" s="1298">
        <v>3654572</v>
      </c>
      <c r="E46" s="1292">
        <v>3829171</v>
      </c>
      <c r="F46" s="1297">
        <v>175092</v>
      </c>
      <c r="G46" s="1298">
        <v>3654079</v>
      </c>
      <c r="H46" s="1290"/>
      <c r="I46" s="1290"/>
      <c r="J46" s="1290"/>
      <c r="K46" s="1290"/>
      <c r="L46" s="1290"/>
      <c r="M46" s="1290"/>
      <c r="N46" s="1291"/>
    </row>
    <row r="47" spans="1:14" s="70" customFormat="1" ht="12.75" customHeight="1">
      <c r="A47" s="479">
        <v>2015</v>
      </c>
      <c r="B47" s="1292">
        <v>3937767</v>
      </c>
      <c r="C47" s="1297">
        <v>143537</v>
      </c>
      <c r="D47" s="1298">
        <v>3794230</v>
      </c>
      <c r="E47" s="1292">
        <v>3924405</v>
      </c>
      <c r="F47" s="1297">
        <v>142932</v>
      </c>
      <c r="G47" s="1298">
        <v>3781473</v>
      </c>
      <c r="H47" s="1290"/>
      <c r="I47" s="1290"/>
      <c r="J47" s="1290"/>
      <c r="K47" s="1290"/>
      <c r="L47" s="1290"/>
      <c r="M47" s="1290"/>
      <c r="N47" s="1291"/>
    </row>
    <row r="48" spans="1:14" s="70" customFormat="1" ht="12.75" customHeight="1">
      <c r="A48" s="479">
        <v>2016</v>
      </c>
      <c r="B48" s="1292">
        <v>4590878</v>
      </c>
      <c r="C48" s="1297">
        <v>114181</v>
      </c>
      <c r="D48" s="1298">
        <v>4476697</v>
      </c>
      <c r="E48" s="1292">
        <v>4569733</v>
      </c>
      <c r="F48" s="1297">
        <v>115526</v>
      </c>
      <c r="G48" s="1298">
        <v>4454207</v>
      </c>
      <c r="H48" s="1290"/>
      <c r="I48" s="1290"/>
      <c r="J48" s="1290"/>
      <c r="K48" s="1290"/>
      <c r="L48" s="1290"/>
      <c r="M48" s="1290"/>
      <c r="N48" s="1291"/>
    </row>
    <row r="49" spans="1:14" s="70" customFormat="1" ht="12.75" customHeight="1">
      <c r="A49" s="479">
        <v>2017</v>
      </c>
      <c r="B49" s="1292">
        <v>5218406</v>
      </c>
      <c r="C49" s="1297">
        <v>103786</v>
      </c>
      <c r="D49" s="1298">
        <v>5114620</v>
      </c>
      <c r="E49" s="1292">
        <v>5197021</v>
      </c>
      <c r="F49" s="1297">
        <v>105105</v>
      </c>
      <c r="G49" s="1298">
        <v>5091916</v>
      </c>
      <c r="H49" s="1290"/>
      <c r="I49" s="1299"/>
      <c r="J49" s="1299"/>
      <c r="K49" s="1299"/>
      <c r="L49" s="1299"/>
      <c r="M49" s="1299"/>
      <c r="N49" s="1300"/>
    </row>
    <row r="50" spans="1:14" ht="12.75" customHeight="1">
      <c r="A50" s="480">
        <v>2018</v>
      </c>
      <c r="B50" s="1301">
        <v>5535797</v>
      </c>
      <c r="C50" s="1302">
        <v>76906</v>
      </c>
      <c r="D50" s="1303">
        <v>5458891</v>
      </c>
      <c r="E50" s="1301">
        <v>5521515</v>
      </c>
      <c r="F50" s="1302">
        <v>77515</v>
      </c>
      <c r="G50" s="1303">
        <v>5444000</v>
      </c>
      <c r="H50" s="1290"/>
      <c r="I50" s="1290"/>
      <c r="J50" s="1290"/>
      <c r="K50" s="1290"/>
      <c r="L50" s="1290"/>
      <c r="M50" s="1290"/>
      <c r="N50" s="1291"/>
    </row>
    <row r="51" spans="1:14" ht="14.25" customHeight="1">
      <c r="A51" s="1304"/>
      <c r="B51" s="1304"/>
      <c r="C51" s="1304"/>
      <c r="D51" s="1304"/>
      <c r="E51" s="1304"/>
      <c r="F51" s="1304"/>
      <c r="G51" s="1304"/>
    </row>
    <row r="52" spans="1:14" s="281" customFormat="1" ht="12.75">
      <c r="A52" s="278" t="s">
        <v>1372</v>
      </c>
      <c r="B52" s="279"/>
      <c r="C52" s="279"/>
      <c r="D52" s="279"/>
      <c r="E52" s="279"/>
      <c r="F52" s="279"/>
      <c r="G52" s="279"/>
      <c r="H52" s="280"/>
    </row>
    <row r="53" spans="1:14" ht="12" customHeight="1">
      <c r="A53" s="1304"/>
      <c r="B53" s="1305"/>
      <c r="C53" s="1305"/>
      <c r="D53" s="1305"/>
      <c r="E53" s="1305"/>
      <c r="F53" s="1304"/>
      <c r="G53" s="1304"/>
    </row>
  </sheetData>
  <mergeCells count="3">
    <mergeCell ref="A6:A7"/>
    <mergeCell ref="B6:D6"/>
    <mergeCell ref="E6:G6"/>
  </mergeCells>
  <printOptions horizontalCentered="1"/>
  <pageMargins left="0.78740157480314965" right="0.78740157480314965" top="0.86614173228346458" bottom="0.78740157480314965" header="0.6692913385826772" footer="0.51181102362204722"/>
  <pageSetup paperSize="9" scale="91" firstPageNumber="56" orientation="portrait" useFirstPageNumber="1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R56"/>
  <sheetViews>
    <sheetView showOutlineSymbols="0" defaultGridColor="0" colorId="31" workbookViewId="0"/>
  </sheetViews>
  <sheetFormatPr defaultColWidth="3.7109375" defaultRowHeight="12"/>
  <cols>
    <col min="1" max="1" width="10.28515625" style="36" customWidth="1"/>
    <col min="2" max="2" width="15.7109375" style="36" customWidth="1"/>
    <col min="3" max="7" width="13.5703125" style="36" customWidth="1"/>
    <col min="8" max="254" width="12" style="36" customWidth="1"/>
    <col min="255" max="255" width="6.28515625" style="36" customWidth="1"/>
    <col min="256" max="16384" width="3.7109375" style="36"/>
  </cols>
  <sheetData>
    <row r="1" spans="1:13">
      <c r="G1" s="202" t="s">
        <v>98</v>
      </c>
    </row>
    <row r="2" spans="1:13">
      <c r="G2" s="108" t="s">
        <v>1014</v>
      </c>
    </row>
    <row r="4" spans="1:13" ht="14.25" customHeight="1">
      <c r="A4" s="270" t="s">
        <v>1058</v>
      </c>
    </row>
    <row r="5" spans="1:13" ht="8.25" customHeight="1"/>
    <row r="6" spans="1:13" ht="18.75" customHeight="1">
      <c r="A6" s="1681" t="s">
        <v>118</v>
      </c>
      <c r="B6" s="1693" t="s">
        <v>120</v>
      </c>
      <c r="C6" s="1695" t="s">
        <v>1055</v>
      </c>
      <c r="D6" s="1695" t="s">
        <v>1056</v>
      </c>
      <c r="E6" s="1691" t="s">
        <v>1059</v>
      </c>
      <c r="F6" s="1691"/>
      <c r="G6" s="1692"/>
    </row>
    <row r="7" spans="1:13" ht="18.75" customHeight="1">
      <c r="A7" s="1682"/>
      <c r="B7" s="1694"/>
      <c r="C7" s="1696"/>
      <c r="D7" s="1696"/>
      <c r="E7" s="1306" t="s">
        <v>1060</v>
      </c>
      <c r="F7" s="1306" t="s">
        <v>1061</v>
      </c>
      <c r="G7" s="1307" t="s">
        <v>922</v>
      </c>
    </row>
    <row r="8" spans="1:13" ht="12" customHeight="1">
      <c r="A8" s="1286">
        <v>1979</v>
      </c>
      <c r="B8" s="1308">
        <f>60968+297013</f>
        <v>357981</v>
      </c>
      <c r="C8" s="1309">
        <f>59060+18707</f>
        <v>77767</v>
      </c>
      <c r="D8" s="1309">
        <f>278306+1908</f>
        <v>280214</v>
      </c>
      <c r="E8" s="1309">
        <v>279653</v>
      </c>
      <c r="F8" s="1309">
        <v>25930</v>
      </c>
      <c r="G8" s="1310">
        <v>52398</v>
      </c>
      <c r="H8" s="1311"/>
      <c r="I8" s="1311"/>
      <c r="J8" s="1311"/>
      <c r="K8" s="1311"/>
      <c r="L8" s="1311"/>
      <c r="M8" s="1311"/>
    </row>
    <row r="9" spans="1:13" ht="12" customHeight="1">
      <c r="A9" s="479">
        <v>1980</v>
      </c>
      <c r="B9" s="1312">
        <f>C9+D9</f>
        <v>403420</v>
      </c>
      <c r="C9" s="1313">
        <v>72188</v>
      </c>
      <c r="D9" s="1313">
        <v>331232</v>
      </c>
      <c r="E9" s="1313">
        <v>349310</v>
      </c>
      <c r="F9" s="1313">
        <v>23083</v>
      </c>
      <c r="G9" s="1314">
        <v>31027</v>
      </c>
      <c r="H9" s="1311"/>
      <c r="I9" s="1311"/>
      <c r="J9" s="1311"/>
      <c r="K9" s="1311"/>
      <c r="L9" s="1311"/>
      <c r="M9" s="1311"/>
    </row>
    <row r="10" spans="1:13" ht="12" customHeight="1">
      <c r="A10" s="479">
        <v>1981</v>
      </c>
      <c r="B10" s="1312">
        <f>429313+68745</f>
        <v>498058</v>
      </c>
      <c r="C10" s="1315">
        <f>27868+68745</f>
        <v>96613</v>
      </c>
      <c r="D10" s="1315">
        <v>401445</v>
      </c>
      <c r="E10" s="1313">
        <v>440870</v>
      </c>
      <c r="F10" s="1313">
        <v>20399</v>
      </c>
      <c r="G10" s="1314">
        <v>36789</v>
      </c>
      <c r="H10" s="1311"/>
      <c r="I10" s="1311"/>
      <c r="J10" s="1311"/>
      <c r="K10" s="1311"/>
      <c r="L10" s="1311"/>
      <c r="M10" s="1311"/>
    </row>
    <row r="11" spans="1:13" ht="12" customHeight="1">
      <c r="A11" s="479">
        <v>1982</v>
      </c>
      <c r="B11" s="1312">
        <f>548180+58697</f>
        <v>606877</v>
      </c>
      <c r="C11" s="1315">
        <f>57009+58697</f>
        <v>115706</v>
      </c>
      <c r="D11" s="1315">
        <v>491171</v>
      </c>
      <c r="E11" s="1313">
        <v>519051</v>
      </c>
      <c r="F11" s="1313">
        <v>24231</v>
      </c>
      <c r="G11" s="1314">
        <v>63595</v>
      </c>
      <c r="H11" s="1311"/>
      <c r="I11" s="1311"/>
      <c r="J11" s="1311"/>
      <c r="K11" s="1311"/>
      <c r="L11" s="1311"/>
      <c r="M11" s="1311"/>
    </row>
    <row r="12" spans="1:13" ht="12" customHeight="1">
      <c r="A12" s="479">
        <v>1983</v>
      </c>
      <c r="B12" s="1312">
        <f>620726+94771</f>
        <v>715497</v>
      </c>
      <c r="C12" s="1315">
        <f>76278+94771</f>
        <v>171049</v>
      </c>
      <c r="D12" s="1315">
        <v>544448</v>
      </c>
      <c r="E12" s="1313">
        <v>613057</v>
      </c>
      <c r="F12" s="1313">
        <v>24720</v>
      </c>
      <c r="G12" s="1314">
        <v>77720</v>
      </c>
      <c r="H12" s="1311"/>
      <c r="I12" s="1311"/>
      <c r="J12" s="1311"/>
      <c r="K12" s="1311"/>
      <c r="L12" s="1311"/>
      <c r="M12" s="1311"/>
    </row>
    <row r="13" spans="1:13" ht="12" customHeight="1">
      <c r="A13" s="479">
        <v>1984</v>
      </c>
      <c r="B13" s="1312">
        <v>826453</v>
      </c>
      <c r="C13" s="1315">
        <v>177334</v>
      </c>
      <c r="D13" s="1315">
        <v>649119</v>
      </c>
      <c r="E13" s="1313">
        <v>726213</v>
      </c>
      <c r="F13" s="1313">
        <v>28577</v>
      </c>
      <c r="G13" s="1314">
        <v>71663</v>
      </c>
      <c r="H13" s="1311"/>
      <c r="I13" s="1311"/>
      <c r="J13" s="1311"/>
      <c r="K13" s="1311"/>
      <c r="L13" s="1311"/>
      <c r="M13" s="1311"/>
    </row>
    <row r="14" spans="1:13" ht="12" customHeight="1">
      <c r="A14" s="479">
        <v>1985</v>
      </c>
      <c r="B14" s="1312">
        <f>813607+107965</f>
        <v>921572</v>
      </c>
      <c r="C14" s="1315">
        <v>179370</v>
      </c>
      <c r="D14" s="1315">
        <v>742202</v>
      </c>
      <c r="E14" s="1315">
        <v>825928</v>
      </c>
      <c r="F14" s="1315">
        <v>26257</v>
      </c>
      <c r="G14" s="1316">
        <v>69387</v>
      </c>
      <c r="H14" s="1311"/>
      <c r="I14" s="1311"/>
      <c r="J14" s="1311"/>
      <c r="K14" s="1311"/>
      <c r="L14" s="1311"/>
      <c r="M14" s="1311"/>
    </row>
    <row r="15" spans="1:13" ht="12" customHeight="1">
      <c r="A15" s="479">
        <v>1986</v>
      </c>
      <c r="B15" s="1312">
        <f>900727+85802</f>
        <v>986529</v>
      </c>
      <c r="C15" s="1315">
        <v>188028</v>
      </c>
      <c r="D15" s="1315">
        <v>798501</v>
      </c>
      <c r="E15" s="1315">
        <v>805196</v>
      </c>
      <c r="F15" s="1315">
        <v>23752</v>
      </c>
      <c r="G15" s="1316">
        <v>157581</v>
      </c>
      <c r="H15" s="1311"/>
      <c r="I15" s="1311"/>
      <c r="J15" s="1311"/>
      <c r="K15" s="1311"/>
      <c r="L15" s="1311"/>
      <c r="M15" s="1311"/>
    </row>
    <row r="16" spans="1:13" ht="12" customHeight="1">
      <c r="A16" s="479">
        <v>1987</v>
      </c>
      <c r="B16" s="1312">
        <v>1156972</v>
      </c>
      <c r="C16" s="1315">
        <v>228269</v>
      </c>
      <c r="D16" s="1315">
        <v>928703</v>
      </c>
      <c r="E16" s="1315">
        <v>932609</v>
      </c>
      <c r="F16" s="1315">
        <v>24044</v>
      </c>
      <c r="G16" s="1316">
        <v>200319</v>
      </c>
      <c r="H16" s="1311"/>
      <c r="I16" s="1311"/>
      <c r="J16" s="1311"/>
      <c r="K16" s="1311"/>
      <c r="L16" s="1311"/>
      <c r="M16" s="1311"/>
    </row>
    <row r="17" spans="1:13" ht="12" customHeight="1">
      <c r="A17" s="479">
        <v>1988</v>
      </c>
      <c r="B17" s="1312">
        <v>1311591</v>
      </c>
      <c r="C17" s="1315">
        <v>209958</v>
      </c>
      <c r="D17" s="1315">
        <v>1101633</v>
      </c>
      <c r="E17" s="1315">
        <v>1139061</v>
      </c>
      <c r="F17" s="1315">
        <v>21048</v>
      </c>
      <c r="G17" s="1316">
        <v>151482</v>
      </c>
      <c r="H17" s="1311"/>
      <c r="I17" s="1311"/>
      <c r="J17" s="1311"/>
      <c r="K17" s="1311"/>
      <c r="L17" s="1311"/>
      <c r="M17" s="1311"/>
    </row>
    <row r="18" spans="1:13" ht="12" customHeight="1">
      <c r="A18" s="479">
        <v>1989</v>
      </c>
      <c r="B18" s="1312">
        <v>1540026</v>
      </c>
      <c r="C18" s="1315">
        <v>299052</v>
      </c>
      <c r="D18" s="1315">
        <v>1240974</v>
      </c>
      <c r="E18" s="1315">
        <v>1316583</v>
      </c>
      <c r="F18" s="1315">
        <v>12444</v>
      </c>
      <c r="G18" s="1316">
        <v>210999</v>
      </c>
      <c r="H18" s="1311"/>
      <c r="I18" s="1311"/>
      <c r="J18" s="1311"/>
      <c r="K18" s="1311"/>
      <c r="L18" s="1311"/>
      <c r="M18" s="1311"/>
    </row>
    <row r="19" spans="1:13" ht="12" customHeight="1">
      <c r="A19" s="479">
        <v>1990</v>
      </c>
      <c r="B19" s="1312">
        <f>C19+D19</f>
        <v>1675856</v>
      </c>
      <c r="C19" s="1315">
        <v>286519</v>
      </c>
      <c r="D19" s="1315">
        <v>1389337</v>
      </c>
      <c r="E19" s="1315">
        <v>1465895</v>
      </c>
      <c r="F19" s="1315">
        <v>28561</v>
      </c>
      <c r="G19" s="1316">
        <v>181400</v>
      </c>
      <c r="H19" s="1311"/>
      <c r="I19" s="1311"/>
      <c r="J19" s="1311"/>
      <c r="K19" s="1311"/>
      <c r="L19" s="1311"/>
      <c r="M19" s="1311"/>
    </row>
    <row r="20" spans="1:13" ht="12" customHeight="1">
      <c r="A20" s="479" t="s">
        <v>136</v>
      </c>
      <c r="B20" s="1312">
        <f>C20+D20</f>
        <v>1473212</v>
      </c>
      <c r="C20" s="1315">
        <v>234626</v>
      </c>
      <c r="D20" s="1315">
        <v>1238586</v>
      </c>
      <c r="E20" s="1315">
        <v>1260733</v>
      </c>
      <c r="F20" s="1315">
        <v>30922</v>
      </c>
      <c r="G20" s="1316">
        <v>181557</v>
      </c>
      <c r="H20" s="1311"/>
      <c r="I20" s="1311"/>
      <c r="J20" s="1311"/>
      <c r="K20" s="1311"/>
      <c r="L20" s="1311"/>
      <c r="M20" s="1311"/>
    </row>
    <row r="21" spans="1:13" ht="12" customHeight="1">
      <c r="A21" s="479" t="s">
        <v>137</v>
      </c>
      <c r="B21" s="1312">
        <f>C21+D21</f>
        <v>2117415</v>
      </c>
      <c r="C21" s="1315">
        <v>346415</v>
      </c>
      <c r="D21" s="1315">
        <v>1771000</v>
      </c>
      <c r="E21" s="1315">
        <v>1867698</v>
      </c>
      <c r="F21" s="1315">
        <v>35000</v>
      </c>
      <c r="G21" s="1316">
        <v>214717</v>
      </c>
      <c r="H21" s="1311"/>
      <c r="I21" s="1311"/>
      <c r="J21" s="1311"/>
      <c r="K21" s="1311"/>
      <c r="L21" s="1311"/>
      <c r="M21" s="1311"/>
    </row>
    <row r="22" spans="1:13" ht="12" customHeight="1">
      <c r="A22" s="479" t="s">
        <v>138</v>
      </c>
      <c r="B22" s="1312">
        <v>1984159</v>
      </c>
      <c r="C22" s="1317" t="s">
        <v>177</v>
      </c>
      <c r="D22" s="1317" t="s">
        <v>177</v>
      </c>
      <c r="E22" s="1317" t="s">
        <v>177</v>
      </c>
      <c r="F22" s="1317" t="s">
        <v>177</v>
      </c>
      <c r="G22" s="1318" t="s">
        <v>177</v>
      </c>
      <c r="H22" s="1311"/>
      <c r="I22" s="1311"/>
      <c r="J22" s="1311"/>
      <c r="K22" s="1311"/>
      <c r="L22" s="1311"/>
      <c r="M22" s="1311"/>
    </row>
    <row r="23" spans="1:13" ht="12" customHeight="1">
      <c r="A23" s="479" t="s">
        <v>139</v>
      </c>
      <c r="B23" s="1312">
        <v>2216057</v>
      </c>
      <c r="C23" s="1317" t="s">
        <v>177</v>
      </c>
      <c r="D23" s="1317" t="s">
        <v>177</v>
      </c>
      <c r="E23" s="1317" t="s">
        <v>177</v>
      </c>
      <c r="F23" s="1317" t="s">
        <v>177</v>
      </c>
      <c r="G23" s="1318" t="s">
        <v>177</v>
      </c>
      <c r="H23" s="1311"/>
      <c r="I23" s="1311"/>
      <c r="J23" s="1311"/>
      <c r="K23" s="1311"/>
      <c r="L23" s="1311"/>
      <c r="M23" s="1311"/>
    </row>
    <row r="24" spans="1:13" ht="12" customHeight="1">
      <c r="A24" s="479" t="s">
        <v>140</v>
      </c>
      <c r="B24" s="1312">
        <v>2253400</v>
      </c>
      <c r="C24" s="1317" t="s">
        <v>177</v>
      </c>
      <c r="D24" s="1317" t="s">
        <v>177</v>
      </c>
      <c r="E24" s="1317" t="s">
        <v>177</v>
      </c>
      <c r="F24" s="1317" t="s">
        <v>177</v>
      </c>
      <c r="G24" s="1318" t="s">
        <v>177</v>
      </c>
      <c r="H24" s="1311"/>
      <c r="I24" s="1311"/>
      <c r="J24" s="1311"/>
      <c r="K24" s="1311"/>
      <c r="L24" s="1311"/>
      <c r="M24" s="1311"/>
    </row>
    <row r="25" spans="1:13" ht="12" customHeight="1">
      <c r="A25" s="479">
        <v>1996</v>
      </c>
      <c r="B25" s="1312">
        <v>2088526</v>
      </c>
      <c r="C25" s="1317" t="s">
        <v>177</v>
      </c>
      <c r="D25" s="1317" t="s">
        <v>177</v>
      </c>
      <c r="E25" s="1317" t="s">
        <v>177</v>
      </c>
      <c r="F25" s="1317" t="s">
        <v>177</v>
      </c>
      <c r="G25" s="1318" t="s">
        <v>177</v>
      </c>
      <c r="H25" s="1311"/>
      <c r="I25" s="1311"/>
      <c r="J25" s="1311"/>
      <c r="K25" s="1311"/>
      <c r="L25" s="1311"/>
      <c r="M25" s="1311"/>
    </row>
    <row r="26" spans="1:13" ht="12" customHeight="1">
      <c r="A26" s="479">
        <v>1997</v>
      </c>
      <c r="B26" s="1312">
        <v>2193532</v>
      </c>
      <c r="C26" s="1317" t="s">
        <v>177</v>
      </c>
      <c r="D26" s="1317" t="s">
        <v>177</v>
      </c>
      <c r="E26" s="1315">
        <v>2013935</v>
      </c>
      <c r="F26" s="1315">
        <v>74065</v>
      </c>
      <c r="G26" s="1316">
        <v>105532</v>
      </c>
      <c r="H26" s="1311"/>
      <c r="I26" s="1311"/>
      <c r="J26" s="1311"/>
      <c r="K26" s="1311"/>
      <c r="L26" s="1311"/>
      <c r="M26" s="1311"/>
    </row>
    <row r="27" spans="1:13" ht="12" customHeight="1">
      <c r="A27" s="479">
        <v>1998</v>
      </c>
      <c r="B27" s="1312">
        <v>2356949</v>
      </c>
      <c r="C27" s="1317" t="s">
        <v>177</v>
      </c>
      <c r="D27" s="1317" t="s">
        <v>177</v>
      </c>
      <c r="E27" s="1315">
        <v>2101626</v>
      </c>
      <c r="F27" s="1315">
        <v>121080</v>
      </c>
      <c r="G27" s="1316">
        <v>134243</v>
      </c>
      <c r="H27" s="1311"/>
      <c r="I27" s="1311"/>
      <c r="J27" s="1311"/>
      <c r="K27" s="1311"/>
      <c r="L27" s="1311"/>
      <c r="M27" s="1311"/>
    </row>
    <row r="28" spans="1:13" ht="12" customHeight="1">
      <c r="A28" s="479">
        <v>1999</v>
      </c>
      <c r="B28" s="1312">
        <f>E28+F28+G28</f>
        <v>2577541</v>
      </c>
      <c r="C28" s="1317" t="s">
        <v>177</v>
      </c>
      <c r="D28" s="1317" t="s">
        <v>177</v>
      </c>
      <c r="E28" s="1313">
        <v>2308368</v>
      </c>
      <c r="F28" s="1313">
        <v>125917</v>
      </c>
      <c r="G28" s="1314">
        <v>143256</v>
      </c>
      <c r="H28" s="1311"/>
      <c r="I28" s="1311"/>
      <c r="J28" s="1311"/>
      <c r="K28" s="1311"/>
      <c r="L28" s="1311"/>
      <c r="M28" s="1311"/>
    </row>
    <row r="29" spans="1:13" ht="12" customHeight="1">
      <c r="A29" s="479">
        <v>2000</v>
      </c>
      <c r="B29" s="1312">
        <f>E29+F29+G29</f>
        <v>2912300</v>
      </c>
      <c r="C29" s="1317" t="s">
        <v>177</v>
      </c>
      <c r="D29" s="1317" t="s">
        <v>177</v>
      </c>
      <c r="E29" s="1313">
        <v>2540624</v>
      </c>
      <c r="F29" s="1313">
        <v>145581</v>
      </c>
      <c r="G29" s="1314">
        <v>226095</v>
      </c>
      <c r="H29" s="1311"/>
      <c r="I29" s="1311"/>
      <c r="J29" s="1311"/>
      <c r="K29" s="1311"/>
      <c r="L29" s="1311"/>
      <c r="M29" s="1311"/>
    </row>
    <row r="30" spans="1:13" ht="12" customHeight="1">
      <c r="A30" s="479">
        <v>2001</v>
      </c>
      <c r="B30" s="1312">
        <v>2840646</v>
      </c>
      <c r="C30" s="1317" t="s">
        <v>177</v>
      </c>
      <c r="D30" s="1317" t="s">
        <v>177</v>
      </c>
      <c r="E30" s="1313">
        <v>2561179</v>
      </c>
      <c r="F30" s="1313">
        <v>129159</v>
      </c>
      <c r="G30" s="1314">
        <v>150308</v>
      </c>
      <c r="H30" s="1311"/>
      <c r="I30" s="1311"/>
      <c r="J30" s="1311"/>
      <c r="K30" s="1311"/>
      <c r="L30" s="1311"/>
      <c r="M30" s="1311"/>
    </row>
    <row r="31" spans="1:13" ht="12" customHeight="1">
      <c r="A31" s="479">
        <v>2002</v>
      </c>
      <c r="B31" s="1312">
        <v>2495262</v>
      </c>
      <c r="C31" s="1317" t="s">
        <v>177</v>
      </c>
      <c r="D31" s="1317" t="s">
        <v>177</v>
      </c>
      <c r="E31" s="1313">
        <v>2283980</v>
      </c>
      <c r="F31" s="1313">
        <v>130767</v>
      </c>
      <c r="G31" s="1314">
        <v>80515</v>
      </c>
      <c r="H31" s="1311"/>
      <c r="I31" s="1311"/>
      <c r="J31" s="1311"/>
      <c r="K31" s="1311"/>
      <c r="L31" s="1311"/>
      <c r="M31" s="1311"/>
    </row>
    <row r="32" spans="1:13" ht="12" customHeight="1">
      <c r="A32" s="479">
        <v>2003</v>
      </c>
      <c r="B32" s="1312">
        <v>2416253</v>
      </c>
      <c r="C32" s="1317" t="s">
        <v>177</v>
      </c>
      <c r="D32" s="1317" t="s">
        <v>177</v>
      </c>
      <c r="E32" s="1313">
        <v>2173948</v>
      </c>
      <c r="F32" s="1313">
        <v>126554</v>
      </c>
      <c r="G32" s="1314">
        <v>115751</v>
      </c>
      <c r="H32" s="1311"/>
      <c r="I32" s="1311"/>
      <c r="J32" s="1311"/>
      <c r="K32" s="1311"/>
      <c r="L32" s="1311"/>
      <c r="M32" s="1311"/>
    </row>
    <row r="33" spans="1:14" ht="12" customHeight="1">
      <c r="A33" s="479">
        <v>2004</v>
      </c>
      <c r="B33" s="1312">
        <v>2477544</v>
      </c>
      <c r="C33" s="1317" t="s">
        <v>177</v>
      </c>
      <c r="D33" s="1317" t="s">
        <v>177</v>
      </c>
      <c r="E33" s="1313">
        <v>2204536</v>
      </c>
      <c r="F33" s="1313">
        <v>139196</v>
      </c>
      <c r="G33" s="1314">
        <v>133812</v>
      </c>
      <c r="H33" s="1311"/>
      <c r="I33" s="1311"/>
      <c r="J33" s="1311"/>
      <c r="K33" s="1311"/>
      <c r="L33" s="1311"/>
      <c r="M33" s="1311"/>
    </row>
    <row r="34" spans="1:14" ht="12" customHeight="1">
      <c r="A34" s="479">
        <v>2005</v>
      </c>
      <c r="B34" s="1312">
        <v>2656703</v>
      </c>
      <c r="C34" s="1317" t="s">
        <v>177</v>
      </c>
      <c r="D34" s="1317" t="s">
        <v>177</v>
      </c>
      <c r="E34" s="1313">
        <v>2321510</v>
      </c>
      <c r="F34" s="1313">
        <v>142552</v>
      </c>
      <c r="G34" s="1314">
        <v>192641</v>
      </c>
      <c r="H34" s="1311"/>
      <c r="I34" s="1311"/>
      <c r="J34" s="1311"/>
      <c r="K34" s="1311"/>
      <c r="L34" s="1311"/>
      <c r="M34" s="1311"/>
    </row>
    <row r="35" spans="1:14" ht="12" customHeight="1">
      <c r="A35" s="479">
        <v>2006</v>
      </c>
      <c r="B35" s="1312">
        <v>2683011</v>
      </c>
      <c r="C35" s="1317" t="s">
        <v>177</v>
      </c>
      <c r="D35" s="1317" t="s">
        <v>177</v>
      </c>
      <c r="E35" s="1313">
        <v>2249551</v>
      </c>
      <c r="F35" s="1313">
        <v>150911</v>
      </c>
      <c r="G35" s="1314">
        <v>282549</v>
      </c>
      <c r="H35" s="1311"/>
      <c r="I35" s="1311"/>
      <c r="J35" s="1311"/>
      <c r="K35" s="1311"/>
      <c r="L35" s="1311"/>
      <c r="M35" s="1311"/>
    </row>
    <row r="36" spans="1:14" ht="12" customHeight="1">
      <c r="A36" s="479">
        <v>2007</v>
      </c>
      <c r="B36" s="1312">
        <v>2671333</v>
      </c>
      <c r="C36" s="1317" t="s">
        <v>177</v>
      </c>
      <c r="D36" s="1317" t="s">
        <v>177</v>
      </c>
      <c r="E36" s="1313">
        <v>2240591</v>
      </c>
      <c r="F36" s="1313">
        <v>174635</v>
      </c>
      <c r="G36" s="1314">
        <v>256105</v>
      </c>
      <c r="H36" s="1311"/>
      <c r="I36" s="1311"/>
      <c r="J36" s="1311"/>
      <c r="K36" s="1311"/>
      <c r="L36" s="1311"/>
      <c r="M36" s="1311"/>
    </row>
    <row r="37" spans="1:14" ht="12" customHeight="1">
      <c r="A37" s="479">
        <v>2008</v>
      </c>
      <c r="B37" s="1312">
        <v>2630545</v>
      </c>
      <c r="C37" s="1317" t="s">
        <v>177</v>
      </c>
      <c r="D37" s="1317" t="s">
        <v>177</v>
      </c>
      <c r="E37" s="1313">
        <v>2238082</v>
      </c>
      <c r="F37" s="1313">
        <v>165353</v>
      </c>
      <c r="G37" s="1314">
        <v>227110</v>
      </c>
      <c r="H37" s="1311"/>
      <c r="I37" s="1311"/>
      <c r="J37" s="1311"/>
      <c r="K37" s="1311"/>
      <c r="L37" s="1311"/>
      <c r="M37" s="1311"/>
    </row>
    <row r="38" spans="1:14" ht="12" customHeight="1">
      <c r="A38" s="479">
        <v>2009</v>
      </c>
      <c r="B38" s="1312">
        <v>2369980</v>
      </c>
      <c r="C38" s="1317" t="s">
        <v>177</v>
      </c>
      <c r="D38" s="1317" t="s">
        <v>177</v>
      </c>
      <c r="E38" s="1313">
        <v>1984289</v>
      </c>
      <c r="F38" s="1313">
        <v>156564</v>
      </c>
      <c r="G38" s="1314">
        <v>229127</v>
      </c>
      <c r="H38" s="1311"/>
      <c r="I38" s="1311"/>
      <c r="J38" s="1311"/>
      <c r="K38" s="1311"/>
      <c r="L38" s="1311"/>
      <c r="M38" s="1311"/>
    </row>
    <row r="39" spans="1:14" ht="12" customHeight="1">
      <c r="A39" s="479">
        <v>2010</v>
      </c>
      <c r="B39" s="1312">
        <v>2450433</v>
      </c>
      <c r="C39" s="1317" t="s">
        <v>177</v>
      </c>
      <c r="D39" s="1317" t="s">
        <v>177</v>
      </c>
      <c r="E39" s="1313">
        <v>2022808</v>
      </c>
      <c r="F39" s="1313">
        <v>149827</v>
      </c>
      <c r="G39" s="1314">
        <v>277798</v>
      </c>
      <c r="H39" s="1311"/>
      <c r="I39" s="1311"/>
      <c r="J39" s="1311"/>
      <c r="K39" s="1311"/>
      <c r="L39" s="1311"/>
      <c r="M39" s="1311"/>
    </row>
    <row r="40" spans="1:14" s="70" customFormat="1" ht="12" customHeight="1">
      <c r="A40" s="479">
        <v>2011</v>
      </c>
      <c r="B40" s="1312">
        <v>2625914</v>
      </c>
      <c r="C40" s="1317" t="s">
        <v>177</v>
      </c>
      <c r="D40" s="1317" t="s">
        <v>177</v>
      </c>
      <c r="E40" s="1313">
        <v>2231294</v>
      </c>
      <c r="F40" s="1313">
        <v>160591</v>
      </c>
      <c r="G40" s="1314">
        <v>234029</v>
      </c>
      <c r="H40" s="1311"/>
      <c r="I40" s="1311"/>
      <c r="J40" s="1311"/>
      <c r="K40" s="1311"/>
      <c r="L40" s="1311"/>
      <c r="M40" s="1311"/>
    </row>
    <row r="41" spans="1:14" s="70" customFormat="1" ht="12" customHeight="1">
      <c r="A41" s="479" t="s">
        <v>1062</v>
      </c>
      <c r="B41" s="1312">
        <v>2634772</v>
      </c>
      <c r="C41" s="1317" t="s">
        <v>177</v>
      </c>
      <c r="D41" s="1317" t="s">
        <v>177</v>
      </c>
      <c r="E41" s="1313">
        <v>2324497</v>
      </c>
      <c r="F41" s="1313">
        <v>139776</v>
      </c>
      <c r="G41" s="1314">
        <v>170499</v>
      </c>
      <c r="H41" s="1311"/>
      <c r="I41" s="1311"/>
      <c r="J41" s="1311"/>
      <c r="K41" s="1311"/>
      <c r="L41" s="1311"/>
      <c r="M41" s="1311"/>
    </row>
    <row r="42" spans="1:14" s="70" customFormat="1" ht="12" customHeight="1">
      <c r="A42" s="1319" t="s">
        <v>1063</v>
      </c>
      <c r="B42" s="1312">
        <v>2626163</v>
      </c>
      <c r="C42" s="1317" t="s">
        <v>177</v>
      </c>
      <c r="D42" s="1317" t="s">
        <v>177</v>
      </c>
      <c r="E42" s="1313">
        <v>2295431</v>
      </c>
      <c r="F42" s="1313">
        <v>109018</v>
      </c>
      <c r="G42" s="1314">
        <v>221714</v>
      </c>
      <c r="H42" s="1311"/>
      <c r="I42" s="1311"/>
      <c r="J42" s="1311"/>
      <c r="K42" s="1311"/>
      <c r="L42" s="1311"/>
      <c r="M42" s="1311"/>
    </row>
    <row r="43" spans="1:14" s="70" customFormat="1" ht="12" customHeight="1">
      <c r="A43" s="479">
        <v>2014</v>
      </c>
      <c r="B43" s="1312">
        <v>2588385</v>
      </c>
      <c r="C43" s="1317" t="s">
        <v>177</v>
      </c>
      <c r="D43" s="1317" t="s">
        <v>177</v>
      </c>
      <c r="E43" s="1313">
        <v>2324289</v>
      </c>
      <c r="F43" s="1313">
        <v>115436</v>
      </c>
      <c r="G43" s="1314">
        <v>148660</v>
      </c>
      <c r="H43" s="1311"/>
      <c r="I43" s="1311"/>
      <c r="J43" s="1311"/>
      <c r="K43" s="1311"/>
      <c r="L43" s="1311"/>
      <c r="M43" s="1311"/>
    </row>
    <row r="44" spans="1:14" s="70" customFormat="1" ht="12" customHeight="1">
      <c r="A44" s="479">
        <v>2015</v>
      </c>
      <c r="B44" s="1312">
        <v>2780321</v>
      </c>
      <c r="C44" s="1317" t="s">
        <v>177</v>
      </c>
      <c r="D44" s="1317" t="s">
        <v>177</v>
      </c>
      <c r="E44" s="1313">
        <v>2519002</v>
      </c>
      <c r="F44" s="1313">
        <v>137096</v>
      </c>
      <c r="G44" s="1314">
        <v>124223</v>
      </c>
      <c r="H44" s="1311"/>
      <c r="I44" s="1311"/>
      <c r="J44" s="1311"/>
      <c r="K44" s="1311"/>
      <c r="L44" s="1311"/>
      <c r="M44" s="1311"/>
    </row>
    <row r="45" spans="1:14" s="70" customFormat="1" ht="12" customHeight="1">
      <c r="A45" s="479">
        <v>2016</v>
      </c>
      <c r="B45" s="1312">
        <v>3286189</v>
      </c>
      <c r="C45" s="1317" t="s">
        <v>177</v>
      </c>
      <c r="D45" s="1317" t="s">
        <v>177</v>
      </c>
      <c r="E45" s="1313">
        <v>3008395</v>
      </c>
      <c r="F45" s="1313">
        <v>176753</v>
      </c>
      <c r="G45" s="1314">
        <v>101041</v>
      </c>
      <c r="H45" s="1311"/>
      <c r="I45" s="1311"/>
      <c r="J45" s="1311"/>
      <c r="K45" s="1311"/>
      <c r="L45" s="1311"/>
      <c r="M45" s="1311"/>
    </row>
    <row r="46" spans="1:14" s="70" customFormat="1" ht="12" customHeight="1">
      <c r="A46" s="479">
        <v>2017</v>
      </c>
      <c r="B46" s="1312">
        <v>3750074</v>
      </c>
      <c r="C46" s="1317" t="s">
        <v>177</v>
      </c>
      <c r="D46" s="1317" t="s">
        <v>177</v>
      </c>
      <c r="E46" s="1313">
        <v>3436732</v>
      </c>
      <c r="F46" s="1313">
        <v>213121</v>
      </c>
      <c r="G46" s="1314">
        <v>100221</v>
      </c>
      <c r="H46" s="1311"/>
      <c r="I46" s="1320"/>
      <c r="J46" s="1320"/>
      <c r="K46" s="1320"/>
      <c r="L46" s="1320"/>
      <c r="M46" s="1320"/>
      <c r="N46" s="1320"/>
    </row>
    <row r="47" spans="1:14" ht="12" customHeight="1">
      <c r="A47" s="480">
        <v>2018</v>
      </c>
      <c r="B47" s="1321">
        <v>4024119</v>
      </c>
      <c r="C47" s="1322" t="s">
        <v>177</v>
      </c>
      <c r="D47" s="1322" t="s">
        <v>177</v>
      </c>
      <c r="E47" s="1323">
        <v>3699622</v>
      </c>
      <c r="F47" s="1323">
        <v>237717</v>
      </c>
      <c r="G47" s="1324">
        <v>86780</v>
      </c>
      <c r="H47" s="1311"/>
      <c r="I47" s="1311"/>
      <c r="J47" s="1311"/>
      <c r="K47" s="1311"/>
      <c r="L47" s="1311"/>
      <c r="M47" s="1311"/>
      <c r="N47" s="1311"/>
    </row>
    <row r="48" spans="1:14" s="37" customFormat="1" ht="14.25" customHeight="1">
      <c r="A48" s="37" t="s">
        <v>1064</v>
      </c>
      <c r="C48" s="1305"/>
      <c r="D48" s="1305"/>
      <c r="E48" s="1305"/>
      <c r="F48" s="1305"/>
      <c r="G48" s="1305"/>
    </row>
    <row r="49" spans="1:18" s="37" customFormat="1" ht="11.25" customHeight="1">
      <c r="A49" s="37" t="s">
        <v>1065</v>
      </c>
      <c r="C49" s="1305"/>
      <c r="D49" s="1305"/>
      <c r="E49" s="1305"/>
      <c r="F49" s="1305"/>
      <c r="G49" s="1305"/>
      <c r="H49" s="1325"/>
    </row>
    <row r="50" spans="1:18" s="37" customFormat="1" ht="11.25" customHeight="1">
      <c r="A50" s="1326" t="s">
        <v>1066</v>
      </c>
    </row>
    <row r="51" spans="1:18" s="37" customFormat="1" ht="11.25" customHeight="1">
      <c r="A51" s="1327" t="s">
        <v>1067</v>
      </c>
    </row>
    <row r="52" spans="1:18" s="37" customFormat="1" ht="11.25" customHeight="1">
      <c r="A52" s="1327" t="s">
        <v>1068</v>
      </c>
    </row>
    <row r="53" spans="1:18" s="281" customFormat="1" ht="12.75">
      <c r="A53" s="278" t="s">
        <v>1372</v>
      </c>
      <c r="B53" s="279"/>
      <c r="C53" s="279"/>
      <c r="D53" s="279"/>
      <c r="E53" s="279"/>
      <c r="F53" s="279"/>
      <c r="G53" s="279"/>
      <c r="H53" s="280"/>
      <c r="I53" s="36"/>
      <c r="J53" s="36"/>
      <c r="K53" s="36"/>
      <c r="L53" s="36"/>
      <c r="M53" s="36"/>
      <c r="N53" s="36"/>
      <c r="O53" s="36"/>
      <c r="P53" s="36"/>
      <c r="Q53" s="36"/>
      <c r="R53" s="36"/>
    </row>
    <row r="54" spans="1:18" ht="11.25" customHeight="1">
      <c r="J54" s="1311"/>
    </row>
    <row r="56" spans="1:18">
      <c r="R56" s="1311"/>
    </row>
  </sheetData>
  <mergeCells count="5">
    <mergeCell ref="A6:A7"/>
    <mergeCell ref="B6:B7"/>
    <mergeCell ref="C6:C7"/>
    <mergeCell ref="D6:D7"/>
    <mergeCell ref="E6:G6"/>
  </mergeCells>
  <printOptions horizontalCentered="1"/>
  <pageMargins left="0.78740157480314965" right="0.78740157480314965" top="0.86614173228346458" bottom="0.78740157480314965" header="0.6692913385826772" footer="0.51181102362204722"/>
  <pageSetup paperSize="9" scale="89" firstPageNumber="57" orientation="portrait" useFirstPageNumber="1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P49"/>
  <sheetViews>
    <sheetView workbookViewId="0"/>
  </sheetViews>
  <sheetFormatPr defaultColWidth="12" defaultRowHeight="12"/>
  <cols>
    <col min="1" max="1" width="9.28515625" style="36" customWidth="1"/>
    <col min="2" max="2" width="8" style="36" customWidth="1"/>
    <col min="3" max="7" width="7.42578125" style="36" customWidth="1"/>
    <col min="8" max="10" width="7.28515625" style="36" customWidth="1"/>
    <col min="11" max="12" width="8.28515625" style="36" bestFit="1" customWidth="1"/>
    <col min="13" max="17" width="8.85546875" style="36" customWidth="1"/>
    <col min="18" max="26" width="8.5703125" style="36" customWidth="1"/>
    <col min="27" max="41" width="8.5703125" style="70" customWidth="1"/>
    <col min="42" max="16384" width="12" style="36"/>
  </cols>
  <sheetData>
    <row r="1" spans="1:42">
      <c r="AH1" s="109"/>
      <c r="AI1" s="109"/>
      <c r="AJ1" s="109"/>
      <c r="AK1" s="109"/>
      <c r="AL1" s="109"/>
      <c r="AM1" s="109"/>
      <c r="AN1" s="109"/>
      <c r="AO1" s="109" t="s">
        <v>98</v>
      </c>
    </row>
    <row r="2" spans="1:42"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 t="s">
        <v>1014</v>
      </c>
    </row>
    <row r="3" spans="1:42" ht="13.5" customHeight="1"/>
    <row r="4" spans="1:42" ht="12.75" customHeight="1">
      <c r="A4" s="1328" t="s">
        <v>1069</v>
      </c>
    </row>
    <row r="5" spans="1:42" ht="6" customHeight="1"/>
    <row r="6" spans="1:42" ht="30" customHeight="1">
      <c r="A6" s="1329" t="s">
        <v>1070</v>
      </c>
      <c r="B6" s="1330">
        <v>1976</v>
      </c>
      <c r="C6" s="1330">
        <v>1980</v>
      </c>
      <c r="D6" s="1330">
        <v>1981</v>
      </c>
      <c r="E6" s="1330">
        <v>1982</v>
      </c>
      <c r="F6" s="1330">
        <v>1983</v>
      </c>
      <c r="G6" s="1330">
        <v>1984</v>
      </c>
      <c r="H6" s="1330">
        <v>1985</v>
      </c>
      <c r="I6" s="1330">
        <v>1986</v>
      </c>
      <c r="J6" s="1330">
        <v>1987</v>
      </c>
      <c r="K6" s="1330">
        <v>1988</v>
      </c>
      <c r="L6" s="1330">
        <v>1989</v>
      </c>
      <c r="M6" s="1330">
        <v>1990</v>
      </c>
      <c r="N6" s="1330">
        <v>1991</v>
      </c>
      <c r="O6" s="1330">
        <v>1992</v>
      </c>
      <c r="P6" s="1330">
        <v>1993</v>
      </c>
      <c r="Q6" s="1330">
        <v>1994</v>
      </c>
      <c r="R6" s="1330">
        <v>1995</v>
      </c>
      <c r="S6" s="1330">
        <v>1996</v>
      </c>
      <c r="T6" s="1330">
        <v>1997</v>
      </c>
      <c r="U6" s="1330">
        <v>1998</v>
      </c>
      <c r="V6" s="1330">
        <v>1999</v>
      </c>
      <c r="W6" s="111" t="s">
        <v>1071</v>
      </c>
      <c r="X6" s="111" t="s">
        <v>1072</v>
      </c>
      <c r="Y6" s="111" t="s">
        <v>1073</v>
      </c>
      <c r="Z6" s="111" t="s">
        <v>1074</v>
      </c>
      <c r="AA6" s="111" t="s">
        <v>1075</v>
      </c>
      <c r="AB6" s="111" t="s">
        <v>829</v>
      </c>
      <c r="AC6" s="111" t="s">
        <v>1076</v>
      </c>
      <c r="AD6" s="111" t="s">
        <v>1077</v>
      </c>
      <c r="AE6" s="111" t="s">
        <v>1078</v>
      </c>
      <c r="AF6" s="111" t="s">
        <v>323</v>
      </c>
      <c r="AG6" s="111" t="s">
        <v>324</v>
      </c>
      <c r="AH6" s="111" t="s">
        <v>77</v>
      </c>
      <c r="AI6" s="111" t="s">
        <v>306</v>
      </c>
      <c r="AJ6" s="111" t="s">
        <v>322</v>
      </c>
      <c r="AK6" s="111" t="s">
        <v>401</v>
      </c>
      <c r="AL6" s="111" t="s">
        <v>524</v>
      </c>
      <c r="AM6" s="111" t="s">
        <v>548</v>
      </c>
      <c r="AN6" s="111" t="s">
        <v>599</v>
      </c>
      <c r="AO6" s="289" t="s">
        <v>639</v>
      </c>
    </row>
    <row r="7" spans="1:42" ht="22.5" customHeight="1">
      <c r="A7" s="1331" t="s">
        <v>1079</v>
      </c>
      <c r="B7" s="1332">
        <v>3782</v>
      </c>
      <c r="C7" s="1332">
        <v>10999</v>
      </c>
      <c r="D7" s="1333">
        <v>11683</v>
      </c>
      <c r="E7" s="1333">
        <v>13721</v>
      </c>
      <c r="F7" s="1333">
        <v>16466</v>
      </c>
      <c r="G7" s="1333">
        <v>17698</v>
      </c>
      <c r="H7" s="1333">
        <v>18699</v>
      </c>
      <c r="I7" s="1333">
        <v>22763</v>
      </c>
      <c r="J7" s="1333">
        <v>23138</v>
      </c>
      <c r="K7" s="1333">
        <v>26018</v>
      </c>
      <c r="L7" s="1333">
        <v>30144</v>
      </c>
      <c r="M7" s="1333">
        <v>46398</v>
      </c>
      <c r="N7" s="1333">
        <v>27528</v>
      </c>
      <c r="O7" s="1333">
        <v>52700</v>
      </c>
      <c r="P7" s="1333">
        <v>67200</v>
      </c>
      <c r="Q7" s="1333">
        <v>55000</v>
      </c>
      <c r="R7" s="1333">
        <v>53000</v>
      </c>
      <c r="S7" s="1333">
        <v>69900</v>
      </c>
      <c r="T7" s="1333">
        <v>67731</v>
      </c>
      <c r="U7" s="1333">
        <v>54291</v>
      </c>
      <c r="V7" s="1333">
        <v>57740</v>
      </c>
      <c r="W7" s="1332">
        <v>63553</v>
      </c>
      <c r="X7" s="1332">
        <v>64213</v>
      </c>
      <c r="Y7" s="1332">
        <v>54067</v>
      </c>
      <c r="Z7" s="1332">
        <v>59529</v>
      </c>
      <c r="AA7" s="1334">
        <v>56504</v>
      </c>
      <c r="AB7" s="1334">
        <v>58894</v>
      </c>
      <c r="AC7" s="1335">
        <v>54875</v>
      </c>
      <c r="AD7" s="1335">
        <v>51848</v>
      </c>
      <c r="AE7" s="1335">
        <v>50658</v>
      </c>
      <c r="AF7" s="1335">
        <v>47066</v>
      </c>
      <c r="AG7" s="1335">
        <v>45952</v>
      </c>
      <c r="AH7" s="1335">
        <v>44442</v>
      </c>
      <c r="AI7" s="1335">
        <v>47610</v>
      </c>
      <c r="AJ7" s="1336" t="s">
        <v>1080</v>
      </c>
      <c r="AK7" s="1336">
        <v>40675</v>
      </c>
      <c r="AL7" s="1336">
        <v>41799</v>
      </c>
      <c r="AM7" s="1336">
        <v>48607</v>
      </c>
      <c r="AN7" s="1336">
        <v>62611</v>
      </c>
      <c r="AO7" s="1337">
        <v>75867</v>
      </c>
      <c r="AP7" s="1338"/>
    </row>
    <row r="8" spans="1:42" ht="21.75" customHeight="1">
      <c r="A8" s="1331" t="s">
        <v>1081</v>
      </c>
      <c r="B8" s="1332">
        <v>3935</v>
      </c>
      <c r="C8" s="1332">
        <v>13899</v>
      </c>
      <c r="D8" s="1333">
        <v>14320</v>
      </c>
      <c r="E8" s="1333">
        <v>16012</v>
      </c>
      <c r="F8" s="1333">
        <v>19421</v>
      </c>
      <c r="G8" s="1333">
        <v>30024</v>
      </c>
      <c r="H8" s="1333">
        <v>22888</v>
      </c>
      <c r="I8" s="1333">
        <v>24656</v>
      </c>
      <c r="J8" s="1333">
        <v>27564</v>
      </c>
      <c r="K8" s="1333">
        <v>33275</v>
      </c>
      <c r="L8" s="1333">
        <v>38826</v>
      </c>
      <c r="M8" s="1333">
        <v>62295</v>
      </c>
      <c r="N8" s="1333">
        <v>16748</v>
      </c>
      <c r="O8" s="1333">
        <v>62300</v>
      </c>
      <c r="P8" s="1333">
        <v>69400</v>
      </c>
      <c r="Q8" s="1333">
        <v>62000</v>
      </c>
      <c r="R8" s="1333">
        <v>64000</v>
      </c>
      <c r="S8" s="1333">
        <v>82400</v>
      </c>
      <c r="T8" s="1333">
        <v>67848</v>
      </c>
      <c r="U8" s="1333">
        <v>71634</v>
      </c>
      <c r="V8" s="1333">
        <v>74041</v>
      </c>
      <c r="W8" s="1332">
        <v>87243</v>
      </c>
      <c r="X8" s="1332">
        <v>83568</v>
      </c>
      <c r="Y8" s="1332">
        <v>71950</v>
      </c>
      <c r="Z8" s="1332">
        <v>77972</v>
      </c>
      <c r="AA8" s="1334">
        <v>75705</v>
      </c>
      <c r="AB8" s="1334">
        <v>72600</v>
      </c>
      <c r="AC8" s="1334">
        <v>66151</v>
      </c>
      <c r="AD8" s="1334">
        <v>63098</v>
      </c>
      <c r="AE8" s="1334">
        <v>70140</v>
      </c>
      <c r="AF8" s="1334">
        <v>56626</v>
      </c>
      <c r="AG8" s="1334">
        <v>55250</v>
      </c>
      <c r="AH8" s="1334">
        <v>62294</v>
      </c>
      <c r="AI8" s="1334">
        <v>55420</v>
      </c>
      <c r="AJ8" s="1334">
        <v>42327</v>
      </c>
      <c r="AK8" s="1334">
        <v>45227</v>
      </c>
      <c r="AL8" s="1334">
        <v>50709</v>
      </c>
      <c r="AM8" s="1334">
        <v>65988</v>
      </c>
      <c r="AN8" s="1334">
        <v>82209</v>
      </c>
      <c r="AO8" s="1339">
        <v>101481</v>
      </c>
      <c r="AP8" s="1338"/>
    </row>
    <row r="9" spans="1:42" ht="21.75" customHeight="1">
      <c r="A9" s="1331" t="s">
        <v>1082</v>
      </c>
      <c r="B9" s="1332">
        <v>6478</v>
      </c>
      <c r="C9" s="1332">
        <v>23048</v>
      </c>
      <c r="D9" s="1333">
        <v>24010</v>
      </c>
      <c r="E9" s="1333">
        <v>32166</v>
      </c>
      <c r="F9" s="1333">
        <v>35936</v>
      </c>
      <c r="G9" s="1333">
        <v>34868</v>
      </c>
      <c r="H9" s="1333">
        <v>43087</v>
      </c>
      <c r="I9" s="1333">
        <v>54721</v>
      </c>
      <c r="J9" s="1333">
        <v>45934</v>
      </c>
      <c r="K9" s="1333">
        <v>66266</v>
      </c>
      <c r="L9" s="1333">
        <v>83388</v>
      </c>
      <c r="M9" s="1333">
        <v>112452</v>
      </c>
      <c r="N9" s="1333">
        <v>44815</v>
      </c>
      <c r="O9" s="1333">
        <v>107000</v>
      </c>
      <c r="P9" s="1333">
        <v>119600</v>
      </c>
      <c r="Q9" s="1333">
        <v>118000</v>
      </c>
      <c r="R9" s="1333">
        <v>112000</v>
      </c>
      <c r="S9" s="1333">
        <v>133700</v>
      </c>
      <c r="T9" s="1333">
        <v>134000</v>
      </c>
      <c r="U9" s="1333">
        <v>101575</v>
      </c>
      <c r="V9" s="1333">
        <v>126494</v>
      </c>
      <c r="W9" s="1332">
        <v>135487</v>
      </c>
      <c r="X9" s="1332">
        <v>137577</v>
      </c>
      <c r="Y9" s="1332">
        <v>138625</v>
      </c>
      <c r="Z9" s="1332">
        <v>91634</v>
      </c>
      <c r="AA9" s="1334">
        <v>111945</v>
      </c>
      <c r="AB9" s="1334">
        <v>137075</v>
      </c>
      <c r="AC9" s="1334">
        <v>107071</v>
      </c>
      <c r="AD9" s="1334">
        <v>104316</v>
      </c>
      <c r="AE9" s="1334">
        <v>108164</v>
      </c>
      <c r="AF9" s="1334">
        <v>90434</v>
      </c>
      <c r="AG9" s="1334">
        <v>103803</v>
      </c>
      <c r="AH9" s="1334">
        <v>98964</v>
      </c>
      <c r="AI9" s="1340" t="s">
        <v>1083</v>
      </c>
      <c r="AJ9" s="1334">
        <v>92620</v>
      </c>
      <c r="AK9" s="1334">
        <v>77533</v>
      </c>
      <c r="AL9" s="1334">
        <v>97479</v>
      </c>
      <c r="AM9" s="1334">
        <v>137013</v>
      </c>
      <c r="AN9" s="1334">
        <v>140873</v>
      </c>
      <c r="AO9" s="1339">
        <v>192090</v>
      </c>
      <c r="AP9" s="1338"/>
    </row>
    <row r="10" spans="1:42" ht="21.75" customHeight="1">
      <c r="A10" s="1331" t="s">
        <v>1084</v>
      </c>
      <c r="B10" s="1332">
        <v>10922</v>
      </c>
      <c r="C10" s="1332">
        <v>28485</v>
      </c>
      <c r="D10" s="1333">
        <v>40580</v>
      </c>
      <c r="E10" s="1333">
        <v>51757</v>
      </c>
      <c r="F10" s="1333">
        <v>45112</v>
      </c>
      <c r="G10" s="1333">
        <v>63538</v>
      </c>
      <c r="H10" s="1333">
        <v>67933</v>
      </c>
      <c r="I10" s="1333">
        <v>70355</v>
      </c>
      <c r="J10" s="1333">
        <v>94604</v>
      </c>
      <c r="K10" s="1333">
        <v>92628</v>
      </c>
      <c r="L10" s="1333">
        <v>124812</v>
      </c>
      <c r="M10" s="1333">
        <v>168848</v>
      </c>
      <c r="N10" s="1333">
        <v>81168</v>
      </c>
      <c r="O10" s="1333">
        <v>187100</v>
      </c>
      <c r="P10" s="1333">
        <v>172500</v>
      </c>
      <c r="Q10" s="1333">
        <v>160000</v>
      </c>
      <c r="R10" s="1333">
        <v>200000</v>
      </c>
      <c r="S10" s="1333">
        <v>180700</v>
      </c>
      <c r="T10" s="1333">
        <v>161356</v>
      </c>
      <c r="U10" s="1333">
        <v>179452</v>
      </c>
      <c r="V10" s="1333">
        <v>180076</v>
      </c>
      <c r="W10" s="1332">
        <v>221785</v>
      </c>
      <c r="X10" s="1332">
        <v>237228</v>
      </c>
      <c r="Y10" s="1332">
        <v>180481</v>
      </c>
      <c r="Z10" s="1332">
        <v>169891</v>
      </c>
      <c r="AA10" s="1334">
        <v>191251</v>
      </c>
      <c r="AB10" s="1334">
        <v>183561</v>
      </c>
      <c r="AC10" s="1334">
        <v>206548</v>
      </c>
      <c r="AD10" s="1334">
        <v>189310</v>
      </c>
      <c r="AE10" s="1334">
        <v>182091</v>
      </c>
      <c r="AF10" s="1334">
        <v>181395</v>
      </c>
      <c r="AG10" s="1334">
        <v>139658</v>
      </c>
      <c r="AH10" s="1334">
        <v>199762</v>
      </c>
      <c r="AI10" s="1334">
        <v>189648</v>
      </c>
      <c r="AJ10" s="1334">
        <v>162439</v>
      </c>
      <c r="AK10" s="1334">
        <v>180998</v>
      </c>
      <c r="AL10" s="1334">
        <v>201495</v>
      </c>
      <c r="AM10" s="1334">
        <v>225575</v>
      </c>
      <c r="AN10" s="1334">
        <v>286331</v>
      </c>
      <c r="AO10" s="1339">
        <v>314143</v>
      </c>
      <c r="AP10" s="1338"/>
    </row>
    <row r="11" spans="1:42" ht="21.75" customHeight="1">
      <c r="A11" s="1331" t="s">
        <v>1085</v>
      </c>
      <c r="B11" s="1332">
        <v>11209</v>
      </c>
      <c r="C11" s="1332">
        <v>29874</v>
      </c>
      <c r="D11" s="1333">
        <v>39355</v>
      </c>
      <c r="E11" s="1333">
        <v>48346</v>
      </c>
      <c r="F11" s="1333">
        <v>52384</v>
      </c>
      <c r="G11" s="1333">
        <v>58730</v>
      </c>
      <c r="H11" s="1333">
        <v>69317</v>
      </c>
      <c r="I11" s="1333">
        <v>85126</v>
      </c>
      <c r="J11" s="1333">
        <v>97172</v>
      </c>
      <c r="K11" s="1333">
        <v>121848</v>
      </c>
      <c r="L11" s="1333">
        <v>156534</v>
      </c>
      <c r="M11" s="1333">
        <v>168553</v>
      </c>
      <c r="N11" s="1333">
        <v>124753</v>
      </c>
      <c r="O11" s="1333">
        <v>230300</v>
      </c>
      <c r="P11" s="1333">
        <v>186500</v>
      </c>
      <c r="Q11" s="1333">
        <v>236000</v>
      </c>
      <c r="R11" s="1333">
        <v>240000</v>
      </c>
      <c r="S11" s="1333">
        <v>202800</v>
      </c>
      <c r="T11" s="1333">
        <v>206345</v>
      </c>
      <c r="U11" s="1333">
        <v>242833</v>
      </c>
      <c r="V11" s="1333">
        <v>273317</v>
      </c>
      <c r="W11" s="1332">
        <v>299355</v>
      </c>
      <c r="X11" s="1332">
        <v>324901</v>
      </c>
      <c r="Y11" s="1332">
        <v>279070</v>
      </c>
      <c r="Z11" s="1332">
        <v>231527</v>
      </c>
      <c r="AA11" s="1334">
        <v>261646</v>
      </c>
      <c r="AB11" s="1334">
        <v>284132</v>
      </c>
      <c r="AC11" s="1334">
        <v>283513</v>
      </c>
      <c r="AD11" s="1334">
        <v>273058</v>
      </c>
      <c r="AE11" s="1334">
        <v>271559</v>
      </c>
      <c r="AF11" s="1334">
        <v>246546</v>
      </c>
      <c r="AG11" s="1334">
        <v>258014</v>
      </c>
      <c r="AH11" s="1334">
        <v>267487</v>
      </c>
      <c r="AI11" s="1334">
        <v>276781</v>
      </c>
      <c r="AJ11" s="1334">
        <v>276244</v>
      </c>
      <c r="AK11" s="1334">
        <v>293181</v>
      </c>
      <c r="AL11" s="1334">
        <v>307449</v>
      </c>
      <c r="AM11" s="1334">
        <v>364943</v>
      </c>
      <c r="AN11" s="1334">
        <v>418732</v>
      </c>
      <c r="AO11" s="1339">
        <v>450495</v>
      </c>
      <c r="AP11" s="1338"/>
    </row>
    <row r="12" spans="1:42" ht="21.75" customHeight="1">
      <c r="A12" s="1331" t="s">
        <v>1086</v>
      </c>
      <c r="B12" s="1332">
        <v>15527</v>
      </c>
      <c r="C12" s="1332">
        <v>31528</v>
      </c>
      <c r="D12" s="1333">
        <v>39256</v>
      </c>
      <c r="E12" s="1333">
        <v>49730</v>
      </c>
      <c r="F12" s="1333">
        <v>51243</v>
      </c>
      <c r="G12" s="1333">
        <v>67218</v>
      </c>
      <c r="H12" s="1333">
        <v>85728</v>
      </c>
      <c r="I12" s="1333">
        <v>94176</v>
      </c>
      <c r="J12" s="1333">
        <v>101356</v>
      </c>
      <c r="K12" s="1333">
        <v>115818</v>
      </c>
      <c r="L12" s="1333">
        <v>140226</v>
      </c>
      <c r="M12" s="1333">
        <v>157250</v>
      </c>
      <c r="N12" s="1333">
        <v>145217</v>
      </c>
      <c r="O12" s="1333">
        <v>217000</v>
      </c>
      <c r="P12" s="1333">
        <v>172200</v>
      </c>
      <c r="Q12" s="1333">
        <v>223000</v>
      </c>
      <c r="R12" s="1333">
        <v>222000</v>
      </c>
      <c r="S12" s="1333">
        <v>195000</v>
      </c>
      <c r="T12" s="1333">
        <v>219460</v>
      </c>
      <c r="U12" s="1333">
        <v>248426</v>
      </c>
      <c r="V12" s="1333">
        <v>276879</v>
      </c>
      <c r="W12" s="1332">
        <v>302011</v>
      </c>
      <c r="X12" s="1332">
        <v>322835</v>
      </c>
      <c r="Y12" s="1332">
        <v>293192</v>
      </c>
      <c r="Z12" s="1332">
        <v>262100</v>
      </c>
      <c r="AA12" s="1334">
        <v>264799</v>
      </c>
      <c r="AB12" s="1334">
        <v>282652</v>
      </c>
      <c r="AC12" s="1334">
        <v>280164</v>
      </c>
      <c r="AD12" s="1334">
        <v>282465</v>
      </c>
      <c r="AE12" s="1334">
        <v>307237</v>
      </c>
      <c r="AF12" s="1334">
        <v>260931</v>
      </c>
      <c r="AG12" s="1334">
        <v>275280</v>
      </c>
      <c r="AH12" s="1334">
        <v>300817</v>
      </c>
      <c r="AI12" s="1334">
        <v>329977</v>
      </c>
      <c r="AJ12" s="1334">
        <v>308219</v>
      </c>
      <c r="AK12" s="1334">
        <v>342221</v>
      </c>
      <c r="AL12" s="1334">
        <v>336967</v>
      </c>
      <c r="AM12" s="1334">
        <v>413114</v>
      </c>
      <c r="AN12" s="1334">
        <v>472450</v>
      </c>
      <c r="AO12" s="1339">
        <v>511073</v>
      </c>
      <c r="AP12" s="1338"/>
    </row>
    <row r="13" spans="1:42" ht="21.75" customHeight="1">
      <c r="A13" s="1331" t="s">
        <v>1087</v>
      </c>
      <c r="B13" s="1332">
        <v>27096</v>
      </c>
      <c r="C13" s="1332">
        <v>47571</v>
      </c>
      <c r="D13" s="1333">
        <v>55815</v>
      </c>
      <c r="E13" s="1333">
        <v>79455</v>
      </c>
      <c r="F13" s="1333">
        <v>90896</v>
      </c>
      <c r="G13" s="1333">
        <v>94623</v>
      </c>
      <c r="H13" s="1333">
        <v>111286</v>
      </c>
      <c r="I13" s="1333">
        <v>112056</v>
      </c>
      <c r="J13" s="1333">
        <v>128048</v>
      </c>
      <c r="K13" s="1333">
        <v>152130</v>
      </c>
      <c r="L13" s="1333">
        <v>180540</v>
      </c>
      <c r="M13" s="1333">
        <v>204337</v>
      </c>
      <c r="N13" s="1333">
        <v>192000</v>
      </c>
      <c r="O13" s="1333">
        <v>253100</v>
      </c>
      <c r="P13" s="1333">
        <v>224500</v>
      </c>
      <c r="Q13" s="1333">
        <v>277000</v>
      </c>
      <c r="R13" s="1333">
        <v>278000</v>
      </c>
      <c r="S13" s="1333">
        <v>244400</v>
      </c>
      <c r="T13" s="1333">
        <v>275535</v>
      </c>
      <c r="U13" s="1333">
        <v>309983</v>
      </c>
      <c r="V13" s="1333">
        <v>322041</v>
      </c>
      <c r="W13" s="1332">
        <v>362299</v>
      </c>
      <c r="X13" s="1332">
        <v>373385</v>
      </c>
      <c r="Y13" s="1332">
        <v>327404</v>
      </c>
      <c r="Z13" s="1332">
        <v>318143</v>
      </c>
      <c r="AA13" s="1334">
        <v>305978</v>
      </c>
      <c r="AB13" s="1334">
        <v>338972</v>
      </c>
      <c r="AC13" s="1334">
        <v>341443</v>
      </c>
      <c r="AD13" s="1334">
        <v>352423</v>
      </c>
      <c r="AE13" s="1334">
        <v>342554</v>
      </c>
      <c r="AF13" s="1334">
        <v>304126</v>
      </c>
      <c r="AG13" s="1334">
        <v>306106</v>
      </c>
      <c r="AH13" s="1334">
        <v>359104</v>
      </c>
      <c r="AI13" s="1334">
        <v>371453</v>
      </c>
      <c r="AJ13" s="1334">
        <v>361442</v>
      </c>
      <c r="AK13" s="1334">
        <v>381955</v>
      </c>
      <c r="AL13" s="1334">
        <v>414527</v>
      </c>
      <c r="AM13" s="1334">
        <v>482132</v>
      </c>
      <c r="AN13" s="1334">
        <v>531030</v>
      </c>
      <c r="AO13" s="1339">
        <v>539626</v>
      </c>
      <c r="AP13" s="1338"/>
    </row>
    <row r="14" spans="1:42" ht="21.75" customHeight="1">
      <c r="A14" s="1331" t="s">
        <v>1088</v>
      </c>
      <c r="B14" s="1332">
        <v>25894</v>
      </c>
      <c r="C14" s="1332">
        <v>50242</v>
      </c>
      <c r="D14" s="1333">
        <v>61697</v>
      </c>
      <c r="E14" s="1333">
        <v>74298</v>
      </c>
      <c r="F14" s="1333">
        <v>81897</v>
      </c>
      <c r="G14" s="1333">
        <v>93470</v>
      </c>
      <c r="H14" s="1333">
        <v>111091</v>
      </c>
      <c r="I14" s="1333">
        <v>112971</v>
      </c>
      <c r="J14" s="1333">
        <v>130808</v>
      </c>
      <c r="K14" s="1333">
        <v>153024</v>
      </c>
      <c r="L14" s="1333">
        <v>174672</v>
      </c>
      <c r="M14" s="1333">
        <v>197925</v>
      </c>
      <c r="N14" s="1333">
        <v>204000</v>
      </c>
      <c r="O14" s="1333">
        <v>249800</v>
      </c>
      <c r="P14" s="1333">
        <v>244800</v>
      </c>
      <c r="Q14" s="1333">
        <v>285000</v>
      </c>
      <c r="R14" s="1333">
        <v>263000</v>
      </c>
      <c r="S14" s="1333">
        <v>252000</v>
      </c>
      <c r="T14" s="1333">
        <v>293887</v>
      </c>
      <c r="U14" s="1333">
        <v>326854</v>
      </c>
      <c r="V14" s="1333">
        <v>341088</v>
      </c>
      <c r="W14" s="1332">
        <v>356686</v>
      </c>
      <c r="X14" s="1332">
        <v>371536</v>
      </c>
      <c r="Y14" s="1332">
        <v>301724</v>
      </c>
      <c r="Z14" s="1332">
        <v>325390</v>
      </c>
      <c r="AA14" s="1334">
        <v>305926</v>
      </c>
      <c r="AB14" s="1334">
        <v>336587</v>
      </c>
      <c r="AC14" s="1334">
        <v>314872</v>
      </c>
      <c r="AD14" s="1334">
        <v>340534</v>
      </c>
      <c r="AE14" s="1334">
        <v>328100</v>
      </c>
      <c r="AF14" s="1334">
        <v>291583</v>
      </c>
      <c r="AG14" s="1334">
        <v>304264</v>
      </c>
      <c r="AH14" s="1334">
        <v>337013</v>
      </c>
      <c r="AI14" s="1334">
        <v>363573</v>
      </c>
      <c r="AJ14" s="1334">
        <v>352215</v>
      </c>
      <c r="AK14" s="1334">
        <v>373086</v>
      </c>
      <c r="AL14" s="1334">
        <v>392272</v>
      </c>
      <c r="AM14" s="1334">
        <v>458645</v>
      </c>
      <c r="AN14" s="1334">
        <v>523651</v>
      </c>
      <c r="AO14" s="1339">
        <v>534847</v>
      </c>
      <c r="AP14" s="1338"/>
    </row>
    <row r="15" spans="1:42" ht="21.75" customHeight="1">
      <c r="A15" s="1331" t="s">
        <v>1089</v>
      </c>
      <c r="B15" s="1332">
        <v>19748</v>
      </c>
      <c r="C15" s="1332">
        <v>36119</v>
      </c>
      <c r="D15" s="1333">
        <v>43461</v>
      </c>
      <c r="E15" s="1333">
        <v>64080</v>
      </c>
      <c r="F15" s="1333">
        <v>95421</v>
      </c>
      <c r="G15" s="1333">
        <v>81211</v>
      </c>
      <c r="H15" s="1333">
        <v>93490</v>
      </c>
      <c r="I15" s="1333">
        <v>98047</v>
      </c>
      <c r="J15" s="1333">
        <v>111040</v>
      </c>
      <c r="K15" s="1333">
        <v>129486</v>
      </c>
      <c r="L15" s="1333">
        <v>171276</v>
      </c>
      <c r="M15" s="1333">
        <v>174949</v>
      </c>
      <c r="N15" s="1333">
        <v>190100</v>
      </c>
      <c r="O15" s="1333">
        <v>244000</v>
      </c>
      <c r="P15" s="1333">
        <v>222500</v>
      </c>
      <c r="Q15" s="1333">
        <v>247000</v>
      </c>
      <c r="R15" s="1333">
        <v>254000</v>
      </c>
      <c r="S15" s="1333">
        <v>220900</v>
      </c>
      <c r="T15" s="1333">
        <v>242625</v>
      </c>
      <c r="U15" s="1333">
        <v>270283</v>
      </c>
      <c r="V15" s="1333">
        <v>309498</v>
      </c>
      <c r="W15" s="1332">
        <v>329964</v>
      </c>
      <c r="X15" s="1332">
        <v>329400</v>
      </c>
      <c r="Y15" s="1332">
        <v>306731</v>
      </c>
      <c r="Z15" s="1332">
        <v>287358</v>
      </c>
      <c r="AA15" s="1334">
        <v>303506</v>
      </c>
      <c r="AB15" s="1334">
        <v>302833</v>
      </c>
      <c r="AC15" s="1334">
        <v>296532</v>
      </c>
      <c r="AD15" s="1334">
        <v>315437</v>
      </c>
      <c r="AE15" s="1334">
        <v>305348</v>
      </c>
      <c r="AF15" s="1334">
        <v>276178</v>
      </c>
      <c r="AG15" s="1334">
        <v>289126</v>
      </c>
      <c r="AH15" s="1334">
        <v>304260</v>
      </c>
      <c r="AI15" s="1334">
        <v>335352</v>
      </c>
      <c r="AJ15" s="1334">
        <v>357653</v>
      </c>
      <c r="AK15" s="1334">
        <v>316602</v>
      </c>
      <c r="AL15" s="1334">
        <v>360899</v>
      </c>
      <c r="AM15" s="1334">
        <v>421201</v>
      </c>
      <c r="AN15" s="1334">
        <v>483716</v>
      </c>
      <c r="AO15" s="1339">
        <v>520138</v>
      </c>
      <c r="AP15" s="1338"/>
    </row>
    <row r="16" spans="1:42" ht="21.75" customHeight="1">
      <c r="A16" s="1331" t="s">
        <v>1090</v>
      </c>
      <c r="B16" s="1332">
        <v>16461</v>
      </c>
      <c r="C16" s="1332">
        <v>34303</v>
      </c>
      <c r="D16" s="1333">
        <v>42751</v>
      </c>
      <c r="E16" s="1333">
        <v>49085</v>
      </c>
      <c r="F16" s="1333">
        <v>55786</v>
      </c>
      <c r="G16" s="1333">
        <v>61703</v>
      </c>
      <c r="H16" s="1333">
        <v>73912</v>
      </c>
      <c r="I16" s="1333">
        <v>77174</v>
      </c>
      <c r="J16" s="1333">
        <v>99158</v>
      </c>
      <c r="K16" s="1333">
        <v>117810</v>
      </c>
      <c r="L16" s="1333">
        <v>140766</v>
      </c>
      <c r="M16" s="1333">
        <v>147128</v>
      </c>
      <c r="N16" s="1333">
        <v>172300</v>
      </c>
      <c r="O16" s="1333">
        <v>200700</v>
      </c>
      <c r="P16" s="1333">
        <v>205300</v>
      </c>
      <c r="Q16" s="1333">
        <v>231000</v>
      </c>
      <c r="R16" s="1333">
        <v>231000</v>
      </c>
      <c r="S16" s="1333">
        <v>194500</v>
      </c>
      <c r="T16" s="1333">
        <v>224371</v>
      </c>
      <c r="U16" s="1333">
        <v>228881</v>
      </c>
      <c r="V16" s="1333">
        <v>270732</v>
      </c>
      <c r="W16" s="1332">
        <v>300597</v>
      </c>
      <c r="X16" s="1332">
        <v>269744</v>
      </c>
      <c r="Y16" s="1332">
        <v>275840</v>
      </c>
      <c r="Z16" s="1332">
        <v>271980</v>
      </c>
      <c r="AA16" s="1334">
        <v>278976</v>
      </c>
      <c r="AB16" s="1334">
        <v>292273</v>
      </c>
      <c r="AC16" s="1334">
        <v>283046</v>
      </c>
      <c r="AD16" s="1334">
        <v>275103</v>
      </c>
      <c r="AE16" s="1334">
        <v>267866</v>
      </c>
      <c r="AF16" s="1334">
        <v>230431</v>
      </c>
      <c r="AG16" s="1334">
        <v>241698</v>
      </c>
      <c r="AH16" s="1334">
        <v>259863</v>
      </c>
      <c r="AI16" s="1334">
        <v>261997</v>
      </c>
      <c r="AJ16" s="1334">
        <v>273587</v>
      </c>
      <c r="AK16" s="1334">
        <v>251453</v>
      </c>
      <c r="AL16" s="1334">
        <v>269363</v>
      </c>
      <c r="AM16" s="1334">
        <v>357194</v>
      </c>
      <c r="AN16" s="1334">
        <v>406870</v>
      </c>
      <c r="AO16" s="1339">
        <v>433617</v>
      </c>
      <c r="AP16" s="1338"/>
    </row>
    <row r="17" spans="1:42" ht="21.75" customHeight="1">
      <c r="A17" s="1331" t="s">
        <v>1091</v>
      </c>
      <c r="B17" s="1332">
        <v>15381</v>
      </c>
      <c r="C17" s="1332">
        <v>21117</v>
      </c>
      <c r="D17" s="1333">
        <v>26072</v>
      </c>
      <c r="E17" s="1333">
        <v>26150</v>
      </c>
      <c r="F17" s="1333">
        <v>27671</v>
      </c>
      <c r="G17" s="1333">
        <v>31860</v>
      </c>
      <c r="H17" s="1333">
        <v>37886</v>
      </c>
      <c r="I17" s="1333">
        <v>40399</v>
      </c>
      <c r="J17" s="1333">
        <v>51563</v>
      </c>
      <c r="K17" s="1333">
        <v>58710</v>
      </c>
      <c r="L17" s="1333">
        <v>77583</v>
      </c>
      <c r="M17" s="1333">
        <v>59523</v>
      </c>
      <c r="N17" s="1333">
        <v>90300</v>
      </c>
      <c r="O17" s="1333">
        <v>111500</v>
      </c>
      <c r="P17" s="1333">
        <v>91500</v>
      </c>
      <c r="Q17" s="1333">
        <v>106000</v>
      </c>
      <c r="R17" s="1333">
        <v>108000</v>
      </c>
      <c r="S17" s="1333">
        <v>92500</v>
      </c>
      <c r="T17" s="1333">
        <v>111110</v>
      </c>
      <c r="U17" s="1333">
        <v>105773</v>
      </c>
      <c r="V17" s="1333">
        <v>118105</v>
      </c>
      <c r="W17" s="1332">
        <v>133500</v>
      </c>
      <c r="X17" s="1332">
        <v>107454</v>
      </c>
      <c r="Y17" s="1332">
        <v>111327</v>
      </c>
      <c r="Z17" s="1332">
        <v>123800</v>
      </c>
      <c r="AA17" s="1334">
        <v>114048</v>
      </c>
      <c r="AB17" s="1334">
        <v>104822</v>
      </c>
      <c r="AC17" s="1334">
        <v>95682</v>
      </c>
      <c r="AD17" s="1334">
        <v>94741</v>
      </c>
      <c r="AE17" s="1334">
        <v>97900</v>
      </c>
      <c r="AF17" s="1334">
        <v>89670</v>
      </c>
      <c r="AG17" s="1334">
        <v>92643</v>
      </c>
      <c r="AH17" s="1334">
        <v>92878</v>
      </c>
      <c r="AI17" s="1334">
        <v>84020</v>
      </c>
      <c r="AJ17" s="1334">
        <v>81542</v>
      </c>
      <c r="AK17" s="1334">
        <v>81437</v>
      </c>
      <c r="AL17" s="1334">
        <v>108093</v>
      </c>
      <c r="AM17" s="1334">
        <v>124192</v>
      </c>
      <c r="AN17" s="1334">
        <v>144676</v>
      </c>
      <c r="AO17" s="1339">
        <v>158685</v>
      </c>
      <c r="AP17" s="1338"/>
    </row>
    <row r="18" spans="1:42" ht="21.75" customHeight="1">
      <c r="A18" s="1331" t="s">
        <v>1092</v>
      </c>
      <c r="B18" s="1332">
        <v>15659</v>
      </c>
      <c r="C18" s="1332">
        <v>21345</v>
      </c>
      <c r="D18" s="1333">
        <v>24553</v>
      </c>
      <c r="E18" s="1333">
        <v>25800</v>
      </c>
      <c r="F18" s="1333">
        <v>27563</v>
      </c>
      <c r="G18" s="1333">
        <v>30939</v>
      </c>
      <c r="H18" s="1333">
        <v>34410</v>
      </c>
      <c r="I18" s="1333">
        <v>35493</v>
      </c>
      <c r="J18" s="1333">
        <v>38166</v>
      </c>
      <c r="K18" s="1333">
        <v>44805</v>
      </c>
      <c r="L18" s="1333">
        <v>58869</v>
      </c>
      <c r="M18" s="1333">
        <v>61821</v>
      </c>
      <c r="N18" s="1333">
        <v>96200</v>
      </c>
      <c r="O18" s="1333">
        <v>75500</v>
      </c>
      <c r="P18" s="1333">
        <v>65000</v>
      </c>
      <c r="Q18" s="1333">
        <v>69000</v>
      </c>
      <c r="R18" s="1333">
        <v>75000</v>
      </c>
      <c r="S18" s="1333">
        <v>81200</v>
      </c>
      <c r="T18" s="1333">
        <v>83732</v>
      </c>
      <c r="U18" s="1333">
        <v>82716</v>
      </c>
      <c r="V18" s="1333">
        <v>84274</v>
      </c>
      <c r="W18" s="1332">
        <v>93722</v>
      </c>
      <c r="X18" s="1332">
        <v>74887</v>
      </c>
      <c r="Y18" s="1332">
        <v>77822</v>
      </c>
      <c r="Z18" s="1332">
        <v>83919</v>
      </c>
      <c r="AA18" s="1334">
        <v>78723</v>
      </c>
      <c r="AB18" s="1334">
        <v>75656</v>
      </c>
      <c r="AC18" s="1334">
        <v>71022</v>
      </c>
      <c r="AD18" s="1334">
        <v>73742</v>
      </c>
      <c r="AE18" s="1334">
        <v>72127</v>
      </c>
      <c r="AF18" s="1334">
        <v>66201</v>
      </c>
      <c r="AG18" s="1334">
        <v>61199</v>
      </c>
      <c r="AH18" s="1334">
        <v>65339</v>
      </c>
      <c r="AI18" s="1334">
        <v>54772</v>
      </c>
      <c r="AJ18" s="1334">
        <v>54813</v>
      </c>
      <c r="AK18" s="1334">
        <v>56863</v>
      </c>
      <c r="AL18" s="1334">
        <v>78348</v>
      </c>
      <c r="AM18" s="1334">
        <v>87927</v>
      </c>
      <c r="AN18" s="1334">
        <v>98924</v>
      </c>
      <c r="AO18" s="1339">
        <v>106563</v>
      </c>
      <c r="AP18" s="1338"/>
    </row>
    <row r="19" spans="1:42" s="1346" customFormat="1" ht="30" customHeight="1">
      <c r="A19" s="1341" t="s">
        <v>203</v>
      </c>
      <c r="B19" s="1342">
        <v>172092</v>
      </c>
      <c r="C19" s="1343">
        <v>348530</v>
      </c>
      <c r="D19" s="1344">
        <v>423553</v>
      </c>
      <c r="E19" s="1344">
        <v>530600</v>
      </c>
      <c r="F19" s="1344">
        <v>599796</v>
      </c>
      <c r="G19" s="1344">
        <v>665882</v>
      </c>
      <c r="H19" s="1344">
        <v>769727</v>
      </c>
      <c r="I19" s="1344">
        <v>827937</v>
      </c>
      <c r="J19" s="1344">
        <v>948551</v>
      </c>
      <c r="K19" s="1344">
        <v>1111818</v>
      </c>
      <c r="L19" s="1344">
        <v>1377636</v>
      </c>
      <c r="M19" s="1344">
        <v>1561479</v>
      </c>
      <c r="N19" s="1344">
        <v>1385129</v>
      </c>
      <c r="O19" s="1344">
        <v>1991000</v>
      </c>
      <c r="P19" s="1344">
        <v>1841000</v>
      </c>
      <c r="Q19" s="1344">
        <v>2069000</v>
      </c>
      <c r="R19" s="1344">
        <v>2100000</v>
      </c>
      <c r="S19" s="1344">
        <v>1950000</v>
      </c>
      <c r="T19" s="1344">
        <v>2088000</v>
      </c>
      <c r="U19" s="1344">
        <v>2222706</v>
      </c>
      <c r="V19" s="1344">
        <v>2434285</v>
      </c>
      <c r="W19" s="1343">
        <v>2686205</v>
      </c>
      <c r="X19" s="1343">
        <v>2696732</v>
      </c>
      <c r="Y19" s="1343">
        <v>2418238</v>
      </c>
      <c r="Z19" s="1343">
        <v>2303247</v>
      </c>
      <c r="AA19" s="1343">
        <v>2349012</v>
      </c>
      <c r="AB19" s="1343">
        <v>2470063</v>
      </c>
      <c r="AC19" s="1343">
        <v>2400924</v>
      </c>
      <c r="AD19" s="1343">
        <v>2416081</v>
      </c>
      <c r="AE19" s="1343">
        <v>2403750</v>
      </c>
      <c r="AF19" s="1343">
        <v>2141193</v>
      </c>
      <c r="AG19" s="1343">
        <v>2172998</v>
      </c>
      <c r="AH19" s="1343">
        <v>2392228</v>
      </c>
      <c r="AI19" s="1343">
        <v>2464908</v>
      </c>
      <c r="AJ19" s="1343">
        <v>2405390</v>
      </c>
      <c r="AK19" s="1343">
        <v>2441239</v>
      </c>
      <c r="AL19" s="1343">
        <v>2659405</v>
      </c>
      <c r="AM19" s="1343">
        <v>3186531</v>
      </c>
      <c r="AN19" s="1343">
        <v>3652073</v>
      </c>
      <c r="AO19" s="1345">
        <v>3938625</v>
      </c>
      <c r="AP19" s="1338"/>
    </row>
    <row r="20" spans="1:42" s="37" customFormat="1" ht="16.5" customHeight="1">
      <c r="A20" s="1347" t="s">
        <v>1093</v>
      </c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</row>
    <row r="21" spans="1:42" s="281" customFormat="1" ht="15.75" customHeight="1">
      <c r="A21" s="278" t="s">
        <v>1372</v>
      </c>
      <c r="B21" s="279"/>
      <c r="C21" s="279"/>
      <c r="D21" s="279"/>
      <c r="E21" s="279"/>
      <c r="F21" s="279"/>
      <c r="G21" s="279"/>
      <c r="H21" s="280"/>
      <c r="AI21" s="280"/>
      <c r="AJ21" s="280"/>
      <c r="AK21" s="280"/>
      <c r="AL21" s="280"/>
      <c r="AM21" s="280"/>
      <c r="AN21" s="280"/>
    </row>
    <row r="23" spans="1:42">
      <c r="B23" s="1338"/>
      <c r="C23" s="1338"/>
      <c r="D23" s="1338"/>
      <c r="E23" s="1338"/>
      <c r="F23" s="1338"/>
      <c r="G23" s="1338"/>
      <c r="H23" s="1338"/>
      <c r="I23" s="1338"/>
      <c r="J23" s="1338"/>
      <c r="K23" s="1338"/>
      <c r="L23" s="1338"/>
      <c r="M23" s="1338"/>
      <c r="N23" s="1338"/>
      <c r="O23" s="1338"/>
      <c r="P23" s="1338"/>
      <c r="Q23" s="1338"/>
      <c r="R23" s="1338"/>
      <c r="S23" s="1338"/>
      <c r="T23" s="1338"/>
      <c r="U23" s="1338"/>
      <c r="V23" s="1338"/>
      <c r="W23" s="1338"/>
      <c r="X23" s="1338"/>
      <c r="Y23" s="1338"/>
      <c r="Z23" s="1338"/>
      <c r="AA23" s="1338"/>
      <c r="AB23" s="1338"/>
      <c r="AC23" s="1338"/>
      <c r="AD23" s="1338"/>
      <c r="AE23" s="1338"/>
      <c r="AF23" s="1338"/>
      <c r="AG23" s="1338"/>
      <c r="AH23" s="1338"/>
      <c r="AI23" s="1338"/>
      <c r="AJ23" s="1338"/>
      <c r="AK23" s="1338"/>
      <c r="AL23" s="1338"/>
      <c r="AM23" s="1338"/>
      <c r="AN23" s="1338"/>
      <c r="AO23" s="1338"/>
    </row>
    <row r="24" spans="1:42">
      <c r="B24" s="1338"/>
      <c r="C24" s="1338"/>
      <c r="D24" s="1338"/>
      <c r="E24" s="1338"/>
      <c r="F24" s="1338"/>
      <c r="G24" s="1338"/>
      <c r="H24" s="1338"/>
      <c r="I24" s="1338"/>
      <c r="J24" s="1338"/>
      <c r="K24" s="1338"/>
      <c r="L24" s="1338"/>
      <c r="M24" s="1338"/>
      <c r="N24" s="1338"/>
      <c r="O24" s="1338"/>
      <c r="P24" s="1338"/>
      <c r="Q24" s="1338"/>
      <c r="R24" s="1338"/>
      <c r="S24" s="1338"/>
      <c r="T24" s="1338"/>
      <c r="U24" s="1338"/>
      <c r="V24" s="1338"/>
      <c r="W24" s="1338"/>
      <c r="X24" s="1338"/>
      <c r="Y24" s="1338"/>
      <c r="Z24" s="1338"/>
      <c r="AA24" s="1338"/>
      <c r="AB24" s="1338"/>
      <c r="AC24" s="1338"/>
      <c r="AD24" s="1338"/>
      <c r="AE24" s="1338"/>
      <c r="AF24" s="1338"/>
      <c r="AG24" s="1338"/>
      <c r="AH24" s="1338"/>
      <c r="AI24" s="1338"/>
      <c r="AJ24" s="1338"/>
      <c r="AK24" s="1338"/>
      <c r="AL24" s="1338"/>
      <c r="AM24" s="1338"/>
      <c r="AN24" s="1348"/>
      <c r="AO24" s="1338"/>
    </row>
    <row r="25" spans="1:42">
      <c r="B25" s="1338"/>
      <c r="C25" s="1338"/>
      <c r="D25" s="1338"/>
      <c r="E25" s="1338"/>
      <c r="F25" s="1338"/>
      <c r="G25" s="1338"/>
      <c r="H25" s="1338"/>
      <c r="I25" s="1338"/>
      <c r="J25" s="1338"/>
      <c r="K25" s="1338"/>
      <c r="L25" s="1338"/>
      <c r="M25" s="1338"/>
      <c r="N25" s="1338"/>
      <c r="O25" s="1338"/>
      <c r="P25" s="1338"/>
      <c r="Q25" s="1338"/>
      <c r="R25" s="1338"/>
      <c r="S25" s="1338"/>
      <c r="T25" s="1338"/>
      <c r="U25" s="1338"/>
      <c r="V25" s="1338"/>
      <c r="W25" s="1338"/>
      <c r="X25" s="1338"/>
      <c r="Y25" s="1338"/>
      <c r="Z25" s="1338"/>
      <c r="AA25" s="1338"/>
      <c r="AB25" s="1338"/>
      <c r="AC25" s="1338"/>
      <c r="AD25" s="1338"/>
      <c r="AE25" s="1338"/>
      <c r="AF25" s="1338"/>
      <c r="AG25" s="1338"/>
      <c r="AH25" s="1338"/>
      <c r="AI25" s="1338"/>
      <c r="AJ25" s="1338"/>
      <c r="AK25" s="1338"/>
      <c r="AL25" s="1338"/>
      <c r="AM25" s="1338"/>
      <c r="AN25" s="1348"/>
      <c r="AO25" s="1338"/>
    </row>
    <row r="26" spans="1:42">
      <c r="B26" s="1338"/>
      <c r="C26" s="1338"/>
      <c r="D26" s="1338"/>
      <c r="E26" s="1338"/>
      <c r="F26" s="1338"/>
      <c r="G26" s="1338"/>
      <c r="H26" s="1338"/>
      <c r="I26" s="1338"/>
      <c r="J26" s="1338"/>
      <c r="K26" s="1338"/>
      <c r="L26" s="1338"/>
      <c r="M26" s="1338"/>
      <c r="N26" s="1338"/>
      <c r="O26" s="1338"/>
      <c r="P26" s="1338"/>
      <c r="Q26" s="1338"/>
      <c r="R26" s="1338"/>
      <c r="S26" s="1338"/>
      <c r="T26" s="1338"/>
      <c r="U26" s="1338"/>
      <c r="V26" s="1338"/>
      <c r="W26" s="1338"/>
      <c r="X26" s="1338"/>
      <c r="Y26" s="1338"/>
      <c r="Z26" s="1338"/>
      <c r="AA26" s="1338"/>
      <c r="AB26" s="1338"/>
      <c r="AC26" s="1338"/>
      <c r="AD26" s="1338"/>
      <c r="AE26" s="1338"/>
      <c r="AF26" s="1338"/>
      <c r="AG26" s="1338"/>
      <c r="AH26" s="1338"/>
      <c r="AI26" s="1338"/>
      <c r="AJ26" s="1338"/>
      <c r="AK26" s="1338"/>
      <c r="AL26" s="1338"/>
      <c r="AM26" s="1338"/>
      <c r="AN26" s="1348"/>
      <c r="AO26" s="1338"/>
    </row>
    <row r="27" spans="1:42">
      <c r="B27" s="1338"/>
      <c r="C27" s="1338"/>
      <c r="D27" s="1338"/>
      <c r="E27" s="1338"/>
      <c r="F27" s="1338"/>
      <c r="G27" s="1338"/>
      <c r="H27" s="1338"/>
      <c r="I27" s="1338"/>
      <c r="J27" s="1338"/>
      <c r="K27" s="1338"/>
      <c r="L27" s="1338"/>
      <c r="M27" s="1338"/>
      <c r="N27" s="1338"/>
      <c r="O27" s="1338"/>
      <c r="P27" s="1338"/>
      <c r="Q27" s="1338"/>
      <c r="R27" s="1338"/>
      <c r="S27" s="1338"/>
      <c r="T27" s="1338"/>
      <c r="U27" s="1338"/>
      <c r="V27" s="1338"/>
      <c r="W27" s="1338"/>
      <c r="X27" s="1338"/>
      <c r="Y27" s="1338"/>
      <c r="Z27" s="1338"/>
      <c r="AA27" s="1338"/>
      <c r="AB27" s="1338"/>
      <c r="AC27" s="1338"/>
      <c r="AD27" s="1338"/>
      <c r="AE27" s="1338"/>
      <c r="AF27" s="1338"/>
      <c r="AG27" s="1338"/>
      <c r="AH27" s="1338"/>
      <c r="AI27" s="1338"/>
      <c r="AJ27" s="1338"/>
      <c r="AK27" s="1338"/>
      <c r="AL27" s="1338"/>
      <c r="AM27" s="1338"/>
      <c r="AN27" s="1348"/>
      <c r="AO27" s="1338"/>
    </row>
    <row r="28" spans="1:42">
      <c r="B28" s="1338"/>
      <c r="C28" s="1338"/>
      <c r="D28" s="1338"/>
      <c r="E28" s="1338"/>
      <c r="F28" s="1338"/>
      <c r="G28" s="1338"/>
      <c r="H28" s="1338"/>
      <c r="I28" s="1338"/>
      <c r="J28" s="1338"/>
      <c r="K28" s="1338"/>
      <c r="L28" s="1338"/>
      <c r="M28" s="1338"/>
      <c r="N28" s="1338"/>
      <c r="O28" s="1338"/>
      <c r="P28" s="1338"/>
      <c r="Q28" s="1338"/>
      <c r="R28" s="1338"/>
      <c r="S28" s="1338"/>
      <c r="T28" s="1338"/>
      <c r="U28" s="1338"/>
      <c r="V28" s="1338"/>
      <c r="W28" s="1338"/>
      <c r="X28" s="1338"/>
      <c r="Y28" s="1338"/>
      <c r="Z28" s="1338"/>
      <c r="AA28" s="1338"/>
      <c r="AB28" s="1338"/>
      <c r="AC28" s="1338"/>
      <c r="AD28" s="1338"/>
      <c r="AE28" s="1338"/>
      <c r="AF28" s="1338"/>
      <c r="AG28" s="1338"/>
      <c r="AH28" s="1338"/>
      <c r="AI28" s="1338"/>
      <c r="AJ28" s="1338"/>
      <c r="AK28" s="1338"/>
      <c r="AL28" s="1338"/>
      <c r="AM28" s="1338"/>
      <c r="AN28" s="1348"/>
      <c r="AO28" s="1338"/>
    </row>
    <row r="29" spans="1:42">
      <c r="B29" s="1338"/>
      <c r="C29" s="1338"/>
      <c r="D29" s="1338"/>
      <c r="E29" s="1338"/>
      <c r="F29" s="1338"/>
      <c r="G29" s="1338"/>
      <c r="H29" s="1338"/>
      <c r="I29" s="1338"/>
      <c r="J29" s="1338"/>
      <c r="K29" s="1338"/>
      <c r="L29" s="1338"/>
      <c r="M29" s="1338"/>
      <c r="N29" s="1338"/>
      <c r="O29" s="1338"/>
      <c r="P29" s="1338"/>
      <c r="Q29" s="1338"/>
      <c r="R29" s="1338"/>
      <c r="S29" s="1338"/>
      <c r="T29" s="1338"/>
      <c r="U29" s="1338"/>
      <c r="V29" s="1338"/>
      <c r="W29" s="1338"/>
      <c r="X29" s="1338"/>
      <c r="Y29" s="1338"/>
      <c r="Z29" s="1338"/>
      <c r="AA29" s="1338"/>
      <c r="AB29" s="1338"/>
      <c r="AC29" s="1338"/>
      <c r="AD29" s="1338"/>
      <c r="AE29" s="1338"/>
      <c r="AF29" s="1338"/>
      <c r="AG29" s="1338"/>
      <c r="AH29" s="1338"/>
      <c r="AI29" s="1338"/>
      <c r="AJ29" s="1338"/>
      <c r="AK29" s="1338"/>
      <c r="AL29" s="1338"/>
      <c r="AM29" s="1338"/>
      <c r="AN29" s="1348"/>
      <c r="AO29" s="1338"/>
    </row>
    <row r="30" spans="1:42">
      <c r="B30" s="1338"/>
      <c r="C30" s="1338"/>
      <c r="D30" s="1338"/>
      <c r="E30" s="1338"/>
      <c r="F30" s="1338"/>
      <c r="G30" s="1338"/>
      <c r="H30" s="1338"/>
      <c r="I30" s="1338"/>
      <c r="J30" s="1338"/>
      <c r="K30" s="1338"/>
      <c r="L30" s="1338"/>
      <c r="M30" s="1338"/>
      <c r="N30" s="1338"/>
      <c r="O30" s="1338"/>
      <c r="P30" s="1338"/>
      <c r="Q30" s="1338"/>
      <c r="R30" s="1338"/>
      <c r="S30" s="1338"/>
      <c r="T30" s="1338"/>
      <c r="U30" s="1338"/>
      <c r="V30" s="1338"/>
      <c r="W30" s="1338"/>
      <c r="X30" s="1338"/>
      <c r="Y30" s="1338"/>
      <c r="Z30" s="1338"/>
      <c r="AA30" s="1338"/>
      <c r="AB30" s="1338"/>
      <c r="AC30" s="1338"/>
      <c r="AD30" s="1338"/>
      <c r="AE30" s="1338"/>
      <c r="AF30" s="1338"/>
      <c r="AG30" s="1338"/>
      <c r="AH30" s="1338"/>
      <c r="AI30" s="1338"/>
      <c r="AJ30" s="1338"/>
      <c r="AK30" s="1338"/>
      <c r="AL30" s="1338"/>
      <c r="AM30" s="1338"/>
      <c r="AN30" s="1348"/>
      <c r="AO30" s="1338"/>
    </row>
    <row r="31" spans="1:42">
      <c r="B31" s="1338"/>
      <c r="C31" s="1338"/>
      <c r="D31" s="1338"/>
      <c r="E31" s="1338"/>
      <c r="F31" s="1338"/>
      <c r="G31" s="1338"/>
      <c r="H31" s="1338"/>
      <c r="I31" s="1338"/>
      <c r="J31" s="1338"/>
      <c r="K31" s="1338"/>
      <c r="L31" s="1338"/>
      <c r="M31" s="1338"/>
      <c r="N31" s="1338"/>
      <c r="O31" s="1338"/>
      <c r="P31" s="1338"/>
      <c r="Q31" s="1338"/>
      <c r="R31" s="1338"/>
      <c r="S31" s="1338"/>
      <c r="T31" s="1338"/>
      <c r="U31" s="1338"/>
      <c r="V31" s="1338"/>
      <c r="W31" s="1338"/>
      <c r="X31" s="1338"/>
      <c r="Y31" s="1338"/>
      <c r="Z31" s="1338"/>
      <c r="AA31" s="1338"/>
      <c r="AB31" s="1338"/>
      <c r="AC31" s="1338"/>
      <c r="AD31" s="1338"/>
      <c r="AE31" s="1338"/>
      <c r="AF31" s="1338"/>
      <c r="AG31" s="1338"/>
      <c r="AH31" s="1338"/>
      <c r="AI31" s="1338"/>
      <c r="AJ31" s="1338"/>
      <c r="AK31" s="1338"/>
      <c r="AL31" s="1338"/>
      <c r="AM31" s="1338"/>
      <c r="AN31" s="1348"/>
      <c r="AO31" s="1338"/>
    </row>
    <row r="32" spans="1:42"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38"/>
      <c r="AB32" s="1338"/>
      <c r="AC32" s="1338"/>
      <c r="AD32" s="1338"/>
      <c r="AE32" s="1338"/>
      <c r="AF32" s="1338"/>
      <c r="AG32" s="1338"/>
      <c r="AH32" s="1338"/>
      <c r="AI32" s="1338"/>
      <c r="AJ32" s="1338"/>
      <c r="AK32" s="1338"/>
      <c r="AL32" s="1338"/>
      <c r="AM32" s="1338"/>
      <c r="AN32" s="1348"/>
      <c r="AO32" s="1338"/>
    </row>
    <row r="33" spans="2:41">
      <c r="B33" s="1338"/>
      <c r="C33" s="1338"/>
      <c r="D33" s="1338"/>
      <c r="E33" s="1338"/>
      <c r="F33" s="1338"/>
      <c r="G33" s="1338"/>
      <c r="H33" s="1338"/>
      <c r="I33" s="1338"/>
      <c r="J33" s="1338"/>
      <c r="K33" s="1338"/>
      <c r="L33" s="1338"/>
      <c r="M33" s="1338"/>
      <c r="N33" s="1338"/>
      <c r="O33" s="1338"/>
      <c r="P33" s="1338"/>
      <c r="Q33" s="1338"/>
      <c r="R33" s="1338"/>
      <c r="S33" s="1338"/>
      <c r="T33" s="1338"/>
      <c r="U33" s="1338"/>
      <c r="V33" s="1338"/>
      <c r="W33" s="1338"/>
      <c r="X33" s="1338"/>
      <c r="Y33" s="1338"/>
      <c r="Z33" s="1338"/>
      <c r="AA33" s="1338"/>
      <c r="AB33" s="1338"/>
      <c r="AC33" s="1338"/>
      <c r="AD33" s="1338"/>
      <c r="AE33" s="1338"/>
      <c r="AF33" s="1338"/>
      <c r="AG33" s="1338"/>
      <c r="AH33" s="1338"/>
      <c r="AI33" s="1338"/>
      <c r="AJ33" s="1338"/>
      <c r="AK33" s="1338"/>
      <c r="AL33" s="1338"/>
      <c r="AM33" s="1338"/>
      <c r="AN33" s="1348"/>
      <c r="AO33" s="1338"/>
    </row>
    <row r="34" spans="2:41">
      <c r="B34" s="1338"/>
      <c r="C34" s="1338"/>
      <c r="D34" s="1338"/>
      <c r="E34" s="1338"/>
      <c r="F34" s="1338"/>
      <c r="G34" s="1338"/>
      <c r="H34" s="1338"/>
      <c r="I34" s="1338"/>
      <c r="J34" s="1338"/>
      <c r="K34" s="1338"/>
      <c r="L34" s="1338"/>
      <c r="M34" s="1338"/>
      <c r="N34" s="1338"/>
      <c r="O34" s="1338"/>
      <c r="P34" s="1338"/>
      <c r="Q34" s="1338"/>
      <c r="R34" s="1338"/>
      <c r="S34" s="1338"/>
      <c r="T34" s="1338"/>
      <c r="U34" s="1338"/>
      <c r="V34" s="1338"/>
      <c r="W34" s="1338"/>
      <c r="X34" s="1338"/>
      <c r="Y34" s="1338"/>
      <c r="Z34" s="1338"/>
      <c r="AA34" s="1338"/>
      <c r="AB34" s="1338"/>
      <c r="AC34" s="1338"/>
      <c r="AD34" s="1338"/>
      <c r="AE34" s="1338"/>
      <c r="AF34" s="1338"/>
      <c r="AG34" s="1338"/>
      <c r="AH34" s="1338"/>
      <c r="AI34" s="1338"/>
      <c r="AJ34" s="1338"/>
      <c r="AK34" s="1338"/>
      <c r="AL34" s="1338"/>
      <c r="AM34" s="1338"/>
      <c r="AN34" s="1348"/>
      <c r="AO34" s="1338"/>
    </row>
    <row r="35" spans="2:41">
      <c r="B35" s="1338"/>
      <c r="C35" s="1338"/>
      <c r="D35" s="1338"/>
      <c r="E35" s="1338"/>
      <c r="F35" s="1338"/>
      <c r="G35" s="1338"/>
      <c r="H35" s="1338"/>
      <c r="I35" s="1338"/>
      <c r="J35" s="1338"/>
      <c r="K35" s="1338"/>
      <c r="L35" s="1338"/>
      <c r="M35" s="1338"/>
      <c r="N35" s="1338"/>
      <c r="O35" s="1338"/>
      <c r="P35" s="1338"/>
      <c r="Q35" s="1338"/>
      <c r="R35" s="1338"/>
      <c r="S35" s="1338"/>
      <c r="T35" s="1338"/>
      <c r="U35" s="1338"/>
      <c r="V35" s="1338"/>
      <c r="W35" s="1338"/>
      <c r="X35" s="1338"/>
      <c r="Y35" s="1338"/>
      <c r="Z35" s="1338"/>
      <c r="AA35" s="1338"/>
      <c r="AB35" s="1338"/>
      <c r="AC35" s="1338"/>
      <c r="AD35" s="1338"/>
      <c r="AE35" s="1338"/>
      <c r="AF35" s="1338"/>
      <c r="AG35" s="1338"/>
      <c r="AH35" s="1338"/>
      <c r="AI35" s="1338"/>
      <c r="AJ35" s="1338"/>
      <c r="AK35" s="1338"/>
      <c r="AL35" s="1338"/>
      <c r="AM35" s="1338"/>
      <c r="AN35" s="1348"/>
      <c r="AO35" s="1338"/>
    </row>
    <row r="36" spans="2:41">
      <c r="B36" s="1338"/>
      <c r="C36" s="1338"/>
      <c r="D36" s="1338"/>
      <c r="E36" s="1338"/>
      <c r="F36" s="1338"/>
      <c r="G36" s="1338"/>
      <c r="H36" s="1338"/>
      <c r="I36" s="1338"/>
      <c r="J36" s="1338"/>
      <c r="K36" s="1338"/>
      <c r="L36" s="1338"/>
      <c r="M36" s="1338"/>
      <c r="N36" s="1338"/>
      <c r="O36" s="1338"/>
      <c r="P36" s="1338"/>
      <c r="Q36" s="1338"/>
      <c r="R36" s="1338"/>
      <c r="S36" s="1338"/>
      <c r="T36" s="1338"/>
      <c r="U36" s="1338"/>
      <c r="V36" s="1338"/>
      <c r="W36" s="1338"/>
      <c r="X36" s="1338"/>
      <c r="Y36" s="1338"/>
      <c r="Z36" s="1338"/>
      <c r="AA36" s="1338"/>
      <c r="AB36" s="1338"/>
      <c r="AC36" s="1338"/>
      <c r="AD36" s="1338"/>
      <c r="AE36" s="1338"/>
      <c r="AF36" s="1338"/>
      <c r="AG36" s="1338"/>
      <c r="AH36" s="1338"/>
      <c r="AI36" s="1338"/>
      <c r="AJ36" s="1338"/>
      <c r="AK36" s="1338"/>
      <c r="AL36" s="1338"/>
      <c r="AM36" s="1338"/>
      <c r="AO36" s="36"/>
    </row>
    <row r="37" spans="2:41">
      <c r="B37" s="1338"/>
      <c r="C37" s="1338"/>
      <c r="D37" s="1338"/>
      <c r="E37" s="1338"/>
      <c r="F37" s="1338"/>
      <c r="G37" s="1338"/>
      <c r="H37" s="1338"/>
      <c r="I37" s="1338"/>
      <c r="J37" s="1338"/>
      <c r="K37" s="1338"/>
      <c r="L37" s="1338"/>
      <c r="M37" s="1338"/>
      <c r="N37" s="1338"/>
      <c r="O37" s="1338"/>
      <c r="P37" s="1338"/>
      <c r="Q37" s="1338"/>
      <c r="R37" s="1338"/>
      <c r="S37" s="1338"/>
      <c r="T37" s="1338"/>
      <c r="U37" s="1338"/>
      <c r="V37" s="1338"/>
      <c r="W37" s="1338"/>
      <c r="X37" s="1338"/>
      <c r="Y37" s="1338"/>
      <c r="Z37" s="1338"/>
      <c r="AA37" s="1338"/>
      <c r="AB37" s="1338"/>
      <c r="AC37" s="1338"/>
      <c r="AD37" s="1338"/>
      <c r="AE37" s="1338"/>
      <c r="AF37" s="1338"/>
      <c r="AG37" s="1338"/>
      <c r="AH37" s="1338"/>
      <c r="AI37" s="1338"/>
      <c r="AJ37" s="1338"/>
      <c r="AK37" s="1338"/>
      <c r="AL37" s="1338"/>
      <c r="AM37" s="1338"/>
      <c r="AO37" s="36"/>
    </row>
    <row r="38" spans="2:41">
      <c r="B38" s="1338"/>
      <c r="C38" s="1338"/>
      <c r="D38" s="1338"/>
      <c r="E38" s="1338"/>
      <c r="F38" s="1338"/>
      <c r="G38" s="1338"/>
      <c r="H38" s="1338"/>
      <c r="I38" s="1338"/>
      <c r="J38" s="1338"/>
      <c r="K38" s="1338"/>
      <c r="L38" s="1338"/>
      <c r="M38" s="1338"/>
      <c r="N38" s="1338"/>
      <c r="O38" s="1338"/>
      <c r="P38" s="1338"/>
      <c r="Q38" s="1338"/>
      <c r="R38" s="1338"/>
      <c r="S38" s="1338"/>
      <c r="T38" s="1338"/>
      <c r="U38" s="1338"/>
      <c r="V38" s="1338"/>
      <c r="W38" s="1338"/>
      <c r="X38" s="1338"/>
      <c r="Y38" s="1338"/>
      <c r="Z38" s="1338"/>
      <c r="AA38" s="1338"/>
      <c r="AB38" s="1338"/>
      <c r="AC38" s="1338"/>
      <c r="AD38" s="1338"/>
      <c r="AE38" s="1338"/>
      <c r="AF38" s="1338"/>
      <c r="AG38" s="1338"/>
      <c r="AH38" s="1338"/>
      <c r="AI38" s="1338"/>
      <c r="AJ38" s="1338"/>
      <c r="AK38" s="1338"/>
      <c r="AL38" s="1338"/>
      <c r="AM38" s="1338"/>
      <c r="AO38" s="36"/>
    </row>
    <row r="39" spans="2:41">
      <c r="B39" s="1338"/>
      <c r="C39" s="1338"/>
      <c r="D39" s="1338"/>
      <c r="E39" s="1338"/>
      <c r="F39" s="1338"/>
      <c r="G39" s="1338"/>
      <c r="H39" s="1338"/>
      <c r="I39" s="1338"/>
      <c r="J39" s="1338"/>
      <c r="K39" s="1338"/>
      <c r="L39" s="1338"/>
      <c r="M39" s="1338"/>
      <c r="N39" s="1338"/>
      <c r="O39" s="1338"/>
      <c r="P39" s="1338"/>
      <c r="Q39" s="1338"/>
      <c r="R39" s="1338"/>
      <c r="S39" s="1338"/>
      <c r="T39" s="1338"/>
      <c r="U39" s="1338"/>
      <c r="V39" s="1338"/>
      <c r="W39" s="1338"/>
      <c r="X39" s="1338"/>
      <c r="Y39" s="1338"/>
      <c r="Z39" s="1338"/>
      <c r="AA39" s="1338"/>
      <c r="AB39" s="1338"/>
      <c r="AC39" s="1338"/>
      <c r="AD39" s="1338"/>
      <c r="AE39" s="1338"/>
      <c r="AF39" s="1338"/>
      <c r="AG39" s="1338"/>
      <c r="AH39" s="1338"/>
      <c r="AI39" s="1338"/>
      <c r="AJ39" s="1338"/>
      <c r="AK39" s="1338"/>
      <c r="AL39" s="1338"/>
      <c r="AM39" s="1338"/>
      <c r="AO39" s="36"/>
    </row>
    <row r="40" spans="2:41">
      <c r="B40" s="1338"/>
      <c r="C40" s="1338"/>
      <c r="D40" s="1338"/>
      <c r="E40" s="1338"/>
      <c r="F40" s="1338"/>
      <c r="G40" s="1338"/>
      <c r="H40" s="1338"/>
      <c r="I40" s="1338"/>
      <c r="J40" s="1338"/>
      <c r="K40" s="1338"/>
      <c r="L40" s="1338"/>
      <c r="M40" s="1338"/>
      <c r="N40" s="1338"/>
      <c r="O40" s="1338"/>
      <c r="P40" s="1338"/>
      <c r="Q40" s="1338"/>
      <c r="R40" s="1338"/>
      <c r="S40" s="1338"/>
      <c r="T40" s="1338"/>
      <c r="U40" s="1338"/>
      <c r="V40" s="1338"/>
      <c r="W40" s="1338"/>
      <c r="X40" s="1338"/>
      <c r="Y40" s="1338"/>
      <c r="Z40" s="1338"/>
      <c r="AA40" s="1338"/>
      <c r="AB40" s="1338"/>
      <c r="AC40" s="1338"/>
      <c r="AD40" s="1338"/>
      <c r="AE40" s="1338"/>
      <c r="AF40" s="1338"/>
      <c r="AG40" s="1338"/>
      <c r="AH40" s="1338"/>
      <c r="AI40" s="1338"/>
      <c r="AJ40" s="1338"/>
      <c r="AK40" s="1338"/>
      <c r="AL40" s="1338"/>
      <c r="AM40" s="1338"/>
      <c r="AO40" s="36"/>
    </row>
    <row r="41" spans="2:41">
      <c r="B41" s="1338"/>
      <c r="C41" s="1338"/>
      <c r="D41" s="1338"/>
      <c r="E41" s="1338"/>
      <c r="F41" s="1338"/>
      <c r="G41" s="1338"/>
      <c r="H41" s="1338"/>
      <c r="I41" s="1338"/>
      <c r="J41" s="1338"/>
      <c r="K41" s="1338"/>
      <c r="L41" s="1338"/>
      <c r="M41" s="1338"/>
      <c r="N41" s="1338"/>
      <c r="O41" s="1338"/>
      <c r="P41" s="1338"/>
      <c r="Q41" s="1338"/>
      <c r="R41" s="1338"/>
      <c r="S41" s="1338"/>
      <c r="T41" s="1338"/>
      <c r="U41" s="1338"/>
      <c r="V41" s="1338"/>
      <c r="W41" s="1338"/>
      <c r="X41" s="1338"/>
      <c r="Y41" s="1338"/>
      <c r="Z41" s="1338"/>
      <c r="AA41" s="1338"/>
      <c r="AB41" s="1338"/>
      <c r="AC41" s="1338"/>
      <c r="AD41" s="1338"/>
      <c r="AE41" s="1338"/>
      <c r="AF41" s="1338"/>
      <c r="AG41" s="1338"/>
      <c r="AH41" s="1338"/>
      <c r="AI41" s="1338"/>
      <c r="AJ41" s="1338"/>
      <c r="AK41" s="1338"/>
      <c r="AL41" s="1338"/>
      <c r="AM41" s="1338"/>
      <c r="AO41" s="36"/>
    </row>
    <row r="42" spans="2:41">
      <c r="B42" s="1338"/>
      <c r="C42" s="1338"/>
      <c r="D42" s="1338"/>
      <c r="E42" s="1338"/>
      <c r="F42" s="1338"/>
      <c r="G42" s="1338"/>
      <c r="H42" s="1338"/>
      <c r="I42" s="1338"/>
      <c r="J42" s="1338"/>
      <c r="K42" s="1338"/>
      <c r="L42" s="1338"/>
      <c r="M42" s="1338"/>
      <c r="N42" s="1338"/>
      <c r="O42" s="1338"/>
      <c r="P42" s="1338"/>
      <c r="Q42" s="1338"/>
      <c r="R42" s="1338"/>
      <c r="S42" s="1338"/>
      <c r="T42" s="1338"/>
      <c r="U42" s="1338"/>
      <c r="V42" s="1338"/>
      <c r="W42" s="1338"/>
      <c r="X42" s="1338"/>
      <c r="Y42" s="1338"/>
      <c r="Z42" s="1338"/>
      <c r="AA42" s="1338"/>
      <c r="AB42" s="1338"/>
      <c r="AC42" s="1338"/>
      <c r="AD42" s="1338"/>
      <c r="AE42" s="1338"/>
      <c r="AF42" s="1338"/>
      <c r="AG42" s="1338"/>
      <c r="AH42" s="1338"/>
      <c r="AI42" s="1338"/>
      <c r="AJ42" s="1338"/>
      <c r="AK42" s="1338"/>
      <c r="AL42" s="1338"/>
      <c r="AM42" s="1338"/>
      <c r="AO42" s="36"/>
    </row>
    <row r="43" spans="2:41">
      <c r="B43" s="1338"/>
      <c r="C43" s="1338"/>
      <c r="D43" s="1338"/>
      <c r="E43" s="1338"/>
      <c r="F43" s="1338"/>
      <c r="G43" s="1338"/>
      <c r="H43" s="1338"/>
      <c r="I43" s="1338"/>
      <c r="J43" s="1338"/>
      <c r="K43" s="1338"/>
      <c r="L43" s="1338"/>
      <c r="M43" s="1338"/>
      <c r="N43" s="1338"/>
      <c r="O43" s="1338"/>
      <c r="P43" s="1338"/>
      <c r="Q43" s="1338"/>
      <c r="R43" s="1338"/>
      <c r="S43" s="1338"/>
      <c r="T43" s="1338"/>
      <c r="U43" s="1338"/>
      <c r="V43" s="1338"/>
      <c r="W43" s="1338"/>
      <c r="X43" s="1338"/>
      <c r="Y43" s="1338"/>
      <c r="Z43" s="1338"/>
      <c r="AA43" s="1338"/>
      <c r="AB43" s="1338"/>
      <c r="AC43" s="1338"/>
      <c r="AD43" s="1338"/>
      <c r="AE43" s="1338"/>
      <c r="AF43" s="1338"/>
      <c r="AG43" s="1338"/>
      <c r="AH43" s="1338"/>
      <c r="AI43" s="1338"/>
      <c r="AJ43" s="1338"/>
      <c r="AK43" s="1338"/>
      <c r="AL43" s="1338"/>
      <c r="AM43" s="1338"/>
      <c r="AO43" s="36"/>
    </row>
    <row r="44" spans="2:41">
      <c r="B44" s="1338"/>
      <c r="C44" s="1338"/>
      <c r="D44" s="1338"/>
      <c r="E44" s="1338"/>
      <c r="F44" s="1338"/>
      <c r="G44" s="1338"/>
      <c r="H44" s="1338"/>
      <c r="I44" s="1338"/>
      <c r="J44" s="1338"/>
      <c r="K44" s="1338"/>
      <c r="L44" s="1338"/>
      <c r="M44" s="1338"/>
      <c r="N44" s="1338"/>
      <c r="O44" s="1338"/>
      <c r="P44" s="1338"/>
      <c r="Q44" s="1338"/>
      <c r="R44" s="1338"/>
      <c r="S44" s="1338"/>
      <c r="T44" s="1338"/>
      <c r="U44" s="1338"/>
      <c r="V44" s="1338"/>
      <c r="W44" s="1338"/>
      <c r="X44" s="1338"/>
      <c r="Y44" s="1338"/>
      <c r="Z44" s="1338"/>
      <c r="AA44" s="1338"/>
      <c r="AB44" s="1338"/>
      <c r="AC44" s="1338"/>
      <c r="AD44" s="1338"/>
      <c r="AE44" s="1338"/>
      <c r="AF44" s="1338"/>
      <c r="AG44" s="1338"/>
      <c r="AH44" s="1338"/>
      <c r="AI44" s="1338"/>
      <c r="AJ44" s="1338"/>
      <c r="AK44" s="1338"/>
      <c r="AL44" s="1338"/>
      <c r="AM44" s="1338"/>
      <c r="AO44" s="36"/>
    </row>
    <row r="45" spans="2:41">
      <c r="B45" s="1338"/>
      <c r="C45" s="1338"/>
      <c r="D45" s="1338"/>
      <c r="E45" s="1338"/>
      <c r="F45" s="1338"/>
      <c r="G45" s="1338"/>
      <c r="H45" s="1338"/>
      <c r="I45" s="1338"/>
      <c r="J45" s="1338"/>
      <c r="K45" s="1338"/>
      <c r="L45" s="1338"/>
      <c r="M45" s="1338"/>
      <c r="N45" s="1338"/>
      <c r="O45" s="1338"/>
      <c r="P45" s="1338"/>
      <c r="Q45" s="1338"/>
      <c r="R45" s="1338"/>
      <c r="S45" s="1338"/>
      <c r="T45" s="1338"/>
      <c r="U45" s="1338"/>
      <c r="V45" s="1338"/>
      <c r="W45" s="1338"/>
      <c r="X45" s="1338"/>
      <c r="Y45" s="1338"/>
      <c r="Z45" s="1338"/>
      <c r="AA45" s="1338"/>
      <c r="AB45" s="1338"/>
      <c r="AC45" s="1338"/>
      <c r="AD45" s="1338"/>
      <c r="AE45" s="1338"/>
      <c r="AF45" s="1338"/>
      <c r="AG45" s="1338"/>
      <c r="AH45" s="1338"/>
      <c r="AI45" s="1338"/>
      <c r="AJ45" s="1338"/>
      <c r="AK45" s="1338"/>
      <c r="AL45" s="1338"/>
      <c r="AM45" s="1338"/>
      <c r="AO45" s="36"/>
    </row>
    <row r="46" spans="2:41"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O46" s="36"/>
    </row>
    <row r="47" spans="2:41"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O47" s="36"/>
    </row>
    <row r="48" spans="2:41"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O48" s="36"/>
    </row>
    <row r="49" spans="27:41"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O49" s="36"/>
    </row>
  </sheetData>
  <printOptions verticalCentered="1"/>
  <pageMargins left="0.74803149606299213" right="0.86614173228346458" top="0.78740157480314965" bottom="0.78740157480314965" header="0.51181102362204722" footer="0.5118110236220472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N72"/>
  <sheetViews>
    <sheetView showOutlineSymbols="0" defaultGridColor="0" colorId="31" workbookViewId="0"/>
  </sheetViews>
  <sheetFormatPr defaultColWidth="12" defaultRowHeight="12"/>
  <cols>
    <col min="1" max="1" width="18.5703125" style="36" customWidth="1"/>
    <col min="2" max="5" width="9.85546875" style="36" customWidth="1"/>
    <col min="6" max="10" width="8.140625" style="36" customWidth="1"/>
    <col min="11" max="19" width="9.140625" style="36" customWidth="1"/>
    <col min="20" max="20" width="9.28515625" style="70" customWidth="1"/>
    <col min="21" max="21" width="9" style="70" customWidth="1"/>
    <col min="22" max="22" width="8.85546875" style="70" customWidth="1"/>
    <col min="23" max="23" width="8.28515625" style="70" customWidth="1"/>
    <col min="24" max="24" width="8.85546875" style="70" customWidth="1"/>
    <col min="25" max="26" width="8.7109375" style="70" customWidth="1"/>
    <col min="27" max="27" width="9.42578125" style="70" customWidth="1"/>
    <col min="28" max="34" width="8.7109375" style="70" customWidth="1"/>
    <col min="35" max="16384" width="12" style="36"/>
  </cols>
  <sheetData>
    <row r="1" spans="1:40">
      <c r="AG1" s="109"/>
      <c r="AH1" s="109" t="s">
        <v>98</v>
      </c>
    </row>
    <row r="2" spans="1:40">
      <c r="B2" s="57"/>
      <c r="C2" s="57"/>
      <c r="D2" s="57"/>
      <c r="E2" s="57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38"/>
      <c r="T2" s="38"/>
      <c r="U2" s="38"/>
      <c r="V2" s="38"/>
      <c r="W2" s="38"/>
      <c r="X2" s="38"/>
      <c r="Y2" s="38"/>
      <c r="AG2" s="109"/>
      <c r="AH2" s="109" t="s">
        <v>1014</v>
      </c>
    </row>
    <row r="3" spans="1:40" ht="13.5" customHeight="1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40">
      <c r="A4" s="271" t="s">
        <v>1094</v>
      </c>
      <c r="B4" s="40"/>
      <c r="C4" s="40"/>
      <c r="D4" s="40"/>
      <c r="E4" s="40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</row>
    <row r="5" spans="1:40" ht="6" customHeight="1"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</row>
    <row r="6" spans="1:40" ht="27.75" customHeight="1">
      <c r="A6" s="513" t="s">
        <v>1095</v>
      </c>
      <c r="B6" s="1349">
        <v>1986</v>
      </c>
      <c r="C6" s="619">
        <v>1987</v>
      </c>
      <c r="D6" s="619">
        <v>1988</v>
      </c>
      <c r="E6" s="619">
        <v>1989</v>
      </c>
      <c r="F6" s="1350">
        <v>1990</v>
      </c>
      <c r="G6" s="1351" t="s">
        <v>1096</v>
      </c>
      <c r="H6" s="1351" t="s">
        <v>1097</v>
      </c>
      <c r="I6" s="1351" t="s">
        <v>1098</v>
      </c>
      <c r="J6" s="1351" t="s">
        <v>1099</v>
      </c>
      <c r="K6" s="1351" t="s">
        <v>1100</v>
      </c>
      <c r="L6" s="1351" t="s">
        <v>1101</v>
      </c>
      <c r="M6" s="619" t="s">
        <v>1102</v>
      </c>
      <c r="N6" s="619">
        <v>1998</v>
      </c>
      <c r="O6" s="619">
        <v>1999</v>
      </c>
      <c r="P6" s="619">
        <v>2000</v>
      </c>
      <c r="Q6" s="619">
        <v>2001</v>
      </c>
      <c r="R6" s="619">
        <v>2002</v>
      </c>
      <c r="S6" s="619">
        <v>2003</v>
      </c>
      <c r="T6" s="619">
        <v>2004</v>
      </c>
      <c r="U6" s="619">
        <v>2005</v>
      </c>
      <c r="V6" s="619">
        <v>2006</v>
      </c>
      <c r="W6" s="619">
        <v>2007</v>
      </c>
      <c r="X6" s="619">
        <v>2008</v>
      </c>
      <c r="Y6" s="619">
        <v>2009</v>
      </c>
      <c r="Z6" s="619">
        <v>2010</v>
      </c>
      <c r="AA6" s="619">
        <v>2011</v>
      </c>
      <c r="AB6" s="619" t="s">
        <v>1103</v>
      </c>
      <c r="AC6" s="619" t="s">
        <v>1104</v>
      </c>
      <c r="AD6" s="619">
        <v>2014</v>
      </c>
      <c r="AE6" s="619">
        <v>2015</v>
      </c>
      <c r="AF6" s="619">
        <v>2016</v>
      </c>
      <c r="AG6" s="619">
        <v>2017</v>
      </c>
      <c r="AH6" s="859">
        <v>2018</v>
      </c>
    </row>
    <row r="7" spans="1:40" s="37" customFormat="1" ht="18" customHeight="1">
      <c r="A7" s="549" t="s">
        <v>1105</v>
      </c>
      <c r="B7" s="1352">
        <v>665824</v>
      </c>
      <c r="C7" s="1352">
        <v>806897</v>
      </c>
      <c r="D7" s="1352">
        <v>991401</v>
      </c>
      <c r="E7" s="1352">
        <v>1175001</v>
      </c>
      <c r="F7" s="1352">
        <v>1354342</v>
      </c>
      <c r="G7" s="1352">
        <v>1200313</v>
      </c>
      <c r="H7" s="1352">
        <v>1764750</v>
      </c>
      <c r="I7" s="1352">
        <v>1583575</v>
      </c>
      <c r="J7" s="1352">
        <v>1846000</v>
      </c>
      <c r="K7" s="186" t="s">
        <v>325</v>
      </c>
      <c r="L7" s="186" t="s">
        <v>325</v>
      </c>
      <c r="M7" s="186" t="s">
        <v>325</v>
      </c>
      <c r="N7" s="1352">
        <v>2058681</v>
      </c>
      <c r="O7" s="1352">
        <v>2251833</v>
      </c>
      <c r="P7" s="1352">
        <v>2509449</v>
      </c>
      <c r="Q7" s="1353">
        <v>2554887</v>
      </c>
      <c r="R7" s="1353">
        <v>2283625</v>
      </c>
      <c r="S7" s="1353">
        <v>2180228</v>
      </c>
      <c r="T7" s="1352">
        <v>2226228</v>
      </c>
      <c r="U7" s="1352">
        <v>2334392</v>
      </c>
      <c r="V7" s="1352">
        <v>2273688</v>
      </c>
      <c r="W7" s="1352">
        <v>2270185</v>
      </c>
      <c r="X7" s="1354">
        <v>2267501</v>
      </c>
      <c r="Y7" s="1354">
        <v>2008622</v>
      </c>
      <c r="Z7" s="1354">
        <v>2017588</v>
      </c>
      <c r="AA7" s="1354" t="s">
        <v>1106</v>
      </c>
      <c r="AB7" s="1354" t="s">
        <v>1107</v>
      </c>
      <c r="AC7" s="1354" t="s">
        <v>1108</v>
      </c>
      <c r="AD7" s="1354" t="s">
        <v>1109</v>
      </c>
      <c r="AE7" s="1354" t="s">
        <v>1110</v>
      </c>
      <c r="AF7" s="1354" t="s">
        <v>1111</v>
      </c>
      <c r="AG7" s="1354" t="s">
        <v>1112</v>
      </c>
      <c r="AH7" s="1355" t="s">
        <v>1113</v>
      </c>
      <c r="AJ7" s="1325"/>
    </row>
    <row r="8" spans="1:40" s="37" customFormat="1" ht="13.5" customHeight="1">
      <c r="A8" s="545" t="s">
        <v>1114</v>
      </c>
      <c r="B8" s="1352">
        <v>20638</v>
      </c>
      <c r="C8" s="1352">
        <v>27113</v>
      </c>
      <c r="D8" s="1352">
        <v>25056</v>
      </c>
      <c r="E8" s="1352">
        <v>27276</v>
      </c>
      <c r="F8" s="1352">
        <v>28793</v>
      </c>
      <c r="G8" s="1352">
        <v>28002</v>
      </c>
      <c r="H8" s="1352">
        <v>38600</v>
      </c>
      <c r="I8" s="1352">
        <v>40000</v>
      </c>
      <c r="J8" s="1352">
        <v>45000</v>
      </c>
      <c r="K8" s="1352">
        <v>43000</v>
      </c>
      <c r="L8" s="1352">
        <v>36000</v>
      </c>
      <c r="M8" s="1352">
        <v>26841</v>
      </c>
      <c r="N8" s="1352">
        <v>27438</v>
      </c>
      <c r="O8" s="290">
        <v>31626</v>
      </c>
      <c r="P8" s="290">
        <v>40999</v>
      </c>
      <c r="Q8" s="1353">
        <v>31035</v>
      </c>
      <c r="R8" s="1353">
        <v>29053</v>
      </c>
      <c r="S8" s="1353">
        <v>25894</v>
      </c>
      <c r="T8" s="290">
        <v>28643</v>
      </c>
      <c r="U8" s="290">
        <v>36988</v>
      </c>
      <c r="V8" s="290">
        <v>23788</v>
      </c>
      <c r="W8" s="290">
        <v>24359</v>
      </c>
      <c r="X8" s="290">
        <v>26620</v>
      </c>
      <c r="Y8" s="290">
        <v>27463</v>
      </c>
      <c r="Z8" s="290">
        <v>21559</v>
      </c>
      <c r="AA8" s="290">
        <v>23341</v>
      </c>
      <c r="AB8" s="290">
        <v>23166</v>
      </c>
      <c r="AC8" s="290">
        <v>16804</v>
      </c>
      <c r="AD8" s="290">
        <v>23665</v>
      </c>
      <c r="AE8" s="290">
        <v>32017</v>
      </c>
      <c r="AF8" s="290">
        <v>30419</v>
      </c>
      <c r="AG8" s="290">
        <v>40473</v>
      </c>
      <c r="AH8" s="1356">
        <v>45888</v>
      </c>
      <c r="AI8" s="36"/>
      <c r="AJ8" s="52"/>
      <c r="AK8" s="36"/>
      <c r="AL8" s="36"/>
      <c r="AM8" s="36"/>
      <c r="AN8" s="36"/>
    </row>
    <row r="9" spans="1:40" s="37" customFormat="1" ht="13.5" customHeight="1">
      <c r="A9" s="545" t="s">
        <v>1115</v>
      </c>
      <c r="B9" s="1352">
        <v>4851</v>
      </c>
      <c r="C9" s="1352">
        <v>11206</v>
      </c>
      <c r="D9" s="1352">
        <v>15897</v>
      </c>
      <c r="E9" s="1352">
        <v>16515</v>
      </c>
      <c r="F9" s="1352">
        <v>17833</v>
      </c>
      <c r="G9" s="1352">
        <v>10534</v>
      </c>
      <c r="H9" s="1352">
        <v>14500</v>
      </c>
      <c r="I9" s="1352">
        <v>18000</v>
      </c>
      <c r="J9" s="1352">
        <v>25000</v>
      </c>
      <c r="K9" s="1352">
        <v>38000</v>
      </c>
      <c r="L9" s="1352">
        <v>35000</v>
      </c>
      <c r="M9" s="1352">
        <v>34319</v>
      </c>
      <c r="N9" s="1352">
        <v>33744</v>
      </c>
      <c r="O9" s="290">
        <v>37339</v>
      </c>
      <c r="P9" s="290">
        <v>39462</v>
      </c>
      <c r="Q9" s="1353">
        <v>28980</v>
      </c>
      <c r="R9" s="1353">
        <v>23098</v>
      </c>
      <c r="S9" s="1353">
        <v>20101</v>
      </c>
      <c r="T9" s="290">
        <v>20719</v>
      </c>
      <c r="U9" s="290">
        <v>22879</v>
      </c>
      <c r="V9" s="290">
        <v>24267</v>
      </c>
      <c r="W9" s="290">
        <v>23174</v>
      </c>
      <c r="X9" s="290">
        <v>26368</v>
      </c>
      <c r="Y9" s="290">
        <v>22966</v>
      </c>
      <c r="Z9" s="290">
        <v>24125</v>
      </c>
      <c r="AA9" s="290">
        <v>27346</v>
      </c>
      <c r="AB9" s="290">
        <v>25930</v>
      </c>
      <c r="AC9" s="290">
        <v>28813</v>
      </c>
      <c r="AD9" s="290">
        <v>26131</v>
      </c>
      <c r="AE9" s="290">
        <v>22668</v>
      </c>
      <c r="AF9" s="290">
        <v>28238</v>
      </c>
      <c r="AG9" s="290">
        <v>27089</v>
      </c>
      <c r="AH9" s="1356">
        <v>28231</v>
      </c>
      <c r="AJ9" s="1325"/>
    </row>
    <row r="10" spans="1:40" ht="13.5" customHeight="1">
      <c r="A10" s="545" t="s">
        <v>1116</v>
      </c>
      <c r="B10" s="186" t="s">
        <v>325</v>
      </c>
      <c r="C10" s="186" t="s">
        <v>325</v>
      </c>
      <c r="D10" s="186" t="s">
        <v>325</v>
      </c>
      <c r="E10" s="186" t="s">
        <v>325</v>
      </c>
      <c r="F10" s="186" t="s">
        <v>325</v>
      </c>
      <c r="G10" s="186" t="s">
        <v>325</v>
      </c>
      <c r="H10" s="186" t="s">
        <v>325</v>
      </c>
      <c r="I10" s="186" t="s">
        <v>325</v>
      </c>
      <c r="J10" s="186" t="s">
        <v>325</v>
      </c>
      <c r="K10" s="186" t="s">
        <v>325</v>
      </c>
      <c r="L10" s="186" t="s">
        <v>325</v>
      </c>
      <c r="M10" s="186" t="s">
        <v>325</v>
      </c>
      <c r="N10" s="1352">
        <v>4174</v>
      </c>
      <c r="O10" s="290">
        <v>4039</v>
      </c>
      <c r="P10" s="290">
        <v>3995</v>
      </c>
      <c r="Q10" s="1353">
        <v>2588</v>
      </c>
      <c r="R10" s="1353">
        <v>2619</v>
      </c>
      <c r="S10" s="1353">
        <v>3446</v>
      </c>
      <c r="T10" s="290">
        <v>2486</v>
      </c>
      <c r="U10" s="290">
        <v>3408</v>
      </c>
      <c r="V10" s="290">
        <v>3765</v>
      </c>
      <c r="W10" s="290">
        <v>10088</v>
      </c>
      <c r="X10" s="290">
        <v>10675</v>
      </c>
      <c r="Y10" s="290">
        <v>8922</v>
      </c>
      <c r="Z10" s="290">
        <v>8905</v>
      </c>
      <c r="AA10" s="290">
        <v>10247</v>
      </c>
      <c r="AB10" s="290">
        <v>10443</v>
      </c>
      <c r="AC10" s="290">
        <v>6636</v>
      </c>
      <c r="AD10" s="290">
        <v>7980</v>
      </c>
      <c r="AE10" s="290">
        <v>11312</v>
      </c>
      <c r="AF10" s="290">
        <v>11338</v>
      </c>
      <c r="AG10" s="290">
        <v>13882</v>
      </c>
      <c r="AH10" s="1356">
        <v>24742</v>
      </c>
      <c r="AI10" s="37"/>
      <c r="AJ10" s="1325"/>
      <c r="AK10" s="37"/>
      <c r="AL10" s="37"/>
      <c r="AM10" s="37"/>
      <c r="AN10" s="37"/>
    </row>
    <row r="11" spans="1:40" ht="13.5" customHeight="1">
      <c r="A11" s="545" t="s">
        <v>1117</v>
      </c>
      <c r="B11" s="186">
        <v>7440</v>
      </c>
      <c r="C11" s="186">
        <v>14775</v>
      </c>
      <c r="D11" s="186">
        <v>16996</v>
      </c>
      <c r="E11" s="186">
        <v>16104</v>
      </c>
      <c r="F11" s="186">
        <v>16526</v>
      </c>
      <c r="G11" s="186">
        <v>17057</v>
      </c>
      <c r="H11" s="186">
        <v>26340</v>
      </c>
      <c r="I11" s="186">
        <v>22887</v>
      </c>
      <c r="J11" s="186">
        <v>50000</v>
      </c>
      <c r="K11" s="182">
        <v>50000</v>
      </c>
      <c r="L11" s="182">
        <v>43000</v>
      </c>
      <c r="M11" s="290">
        <v>37930</v>
      </c>
      <c r="N11" s="290">
        <v>40104</v>
      </c>
      <c r="O11" s="290">
        <v>38739</v>
      </c>
      <c r="P11" s="290">
        <v>34591</v>
      </c>
      <c r="Q11" s="1353">
        <v>33015</v>
      </c>
      <c r="R11" s="1353">
        <v>31805</v>
      </c>
      <c r="S11" s="1353">
        <v>28517</v>
      </c>
      <c r="T11" s="290">
        <v>30281</v>
      </c>
      <c r="U11" s="290">
        <v>29547</v>
      </c>
      <c r="V11" s="290">
        <v>30802</v>
      </c>
      <c r="W11" s="290">
        <v>34759</v>
      </c>
      <c r="X11" s="290">
        <v>38216</v>
      </c>
      <c r="Y11" s="290">
        <v>29667</v>
      </c>
      <c r="Z11" s="290">
        <v>30335</v>
      </c>
      <c r="AA11" s="290">
        <v>34064</v>
      </c>
      <c r="AB11" s="290">
        <v>31763</v>
      </c>
      <c r="AC11" s="290">
        <v>30014</v>
      </c>
      <c r="AD11" s="290">
        <v>30554</v>
      </c>
      <c r="AE11" s="290">
        <v>25338</v>
      </c>
      <c r="AF11" s="290">
        <v>29593</v>
      </c>
      <c r="AG11" s="290">
        <v>34990</v>
      </c>
      <c r="AH11" s="1356">
        <v>43063</v>
      </c>
      <c r="AJ11" s="52"/>
    </row>
    <row r="12" spans="1:40" s="37" customFormat="1" ht="13.5" customHeight="1">
      <c r="A12" s="545" t="s">
        <v>1118</v>
      </c>
      <c r="B12" s="1352">
        <v>19704</v>
      </c>
      <c r="C12" s="1352">
        <v>33910</v>
      </c>
      <c r="D12" s="1352">
        <v>58111</v>
      </c>
      <c r="E12" s="1352">
        <v>87204</v>
      </c>
      <c r="F12" s="1352">
        <v>119480</v>
      </c>
      <c r="G12" s="1352">
        <v>70566</v>
      </c>
      <c r="H12" s="1352">
        <v>70600</v>
      </c>
      <c r="I12" s="1352">
        <v>36388</v>
      </c>
      <c r="J12" s="1352">
        <v>30000</v>
      </c>
      <c r="K12" s="1352">
        <v>38000</v>
      </c>
      <c r="L12" s="1352">
        <v>40000</v>
      </c>
      <c r="M12" s="1352">
        <v>48380</v>
      </c>
      <c r="N12" s="1352">
        <v>43175</v>
      </c>
      <c r="O12" s="290">
        <v>47147</v>
      </c>
      <c r="P12" s="290">
        <v>41953</v>
      </c>
      <c r="Q12" s="1353">
        <v>48758</v>
      </c>
      <c r="R12" s="1353">
        <v>45443</v>
      </c>
      <c r="S12" s="1353">
        <v>28865</v>
      </c>
      <c r="T12" s="290">
        <v>31676</v>
      </c>
      <c r="U12" s="290">
        <v>29290</v>
      </c>
      <c r="V12" s="290">
        <v>30333</v>
      </c>
      <c r="W12" s="290">
        <v>21461</v>
      </c>
      <c r="X12" s="290">
        <v>32333</v>
      </c>
      <c r="Y12" s="290">
        <v>32758</v>
      </c>
      <c r="Z12" s="290">
        <v>32886</v>
      </c>
      <c r="AA12" s="290">
        <v>36289</v>
      </c>
      <c r="AB12" s="290">
        <v>29216</v>
      </c>
      <c r="AC12" s="290">
        <v>28383</v>
      </c>
      <c r="AD12" s="290">
        <v>23921</v>
      </c>
      <c r="AE12" s="290">
        <v>19397</v>
      </c>
      <c r="AF12" s="290">
        <v>18463</v>
      </c>
      <c r="AG12" s="290">
        <v>20962</v>
      </c>
      <c r="AH12" s="1356">
        <v>26507</v>
      </c>
      <c r="AI12" s="36"/>
      <c r="AJ12" s="52"/>
      <c r="AK12" s="36"/>
      <c r="AL12" s="36"/>
      <c r="AM12" s="36"/>
      <c r="AN12" s="36"/>
    </row>
    <row r="13" spans="1:40" s="37" customFormat="1" ht="13.5" customHeight="1">
      <c r="A13" s="545" t="s">
        <v>1119</v>
      </c>
      <c r="B13" s="1352">
        <v>22936</v>
      </c>
      <c r="C13" s="1352">
        <v>24854</v>
      </c>
      <c r="D13" s="1352">
        <v>25633</v>
      </c>
      <c r="E13" s="1352">
        <v>26250</v>
      </c>
      <c r="F13" s="1352">
        <v>23805</v>
      </c>
      <c r="G13" s="1352">
        <v>23193</v>
      </c>
      <c r="H13" s="1352">
        <v>25000</v>
      </c>
      <c r="I13" s="1352">
        <v>30000</v>
      </c>
      <c r="J13" s="1352">
        <v>40000</v>
      </c>
      <c r="K13" s="1352">
        <v>46000</v>
      </c>
      <c r="L13" s="1352">
        <v>46000</v>
      </c>
      <c r="M13" s="1352">
        <v>32356</v>
      </c>
      <c r="N13" s="1352">
        <v>28603</v>
      </c>
      <c r="O13" s="290">
        <v>32461</v>
      </c>
      <c r="P13" s="290">
        <v>36587</v>
      </c>
      <c r="Q13" s="1353">
        <v>32829</v>
      </c>
      <c r="R13" s="1353">
        <v>29545</v>
      </c>
      <c r="S13" s="1353">
        <v>31419</v>
      </c>
      <c r="T13" s="290">
        <v>46798</v>
      </c>
      <c r="U13" s="290">
        <v>52783</v>
      </c>
      <c r="V13" s="290">
        <v>37779</v>
      </c>
      <c r="W13" s="290">
        <v>41394</v>
      </c>
      <c r="X13" s="290">
        <v>36099</v>
      </c>
      <c r="Y13" s="290">
        <v>26187</v>
      </c>
      <c r="Z13" s="290">
        <v>28749</v>
      </c>
      <c r="AA13" s="290">
        <v>34363</v>
      </c>
      <c r="AB13" s="290">
        <v>35955</v>
      </c>
      <c r="AC13" s="290">
        <v>27156</v>
      </c>
      <c r="AD13" s="290">
        <v>29166</v>
      </c>
      <c r="AE13" s="290">
        <v>36469</v>
      </c>
      <c r="AF13" s="290">
        <v>42576</v>
      </c>
      <c r="AG13" s="290">
        <v>35931</v>
      </c>
      <c r="AH13" s="1356">
        <v>36500</v>
      </c>
      <c r="AJ13" s="1325"/>
    </row>
    <row r="14" spans="1:40" s="37" customFormat="1" ht="13.5" customHeight="1">
      <c r="A14" s="545" t="s">
        <v>1120</v>
      </c>
      <c r="B14" s="1352">
        <v>54405</v>
      </c>
      <c r="C14" s="1352">
        <v>77188</v>
      </c>
      <c r="D14" s="1352">
        <v>106137</v>
      </c>
      <c r="E14" s="1352">
        <v>108705</v>
      </c>
      <c r="F14" s="1352">
        <v>99672</v>
      </c>
      <c r="G14" s="1352">
        <v>66216</v>
      </c>
      <c r="H14" s="1352">
        <v>102260</v>
      </c>
      <c r="I14" s="1352">
        <v>120000</v>
      </c>
      <c r="J14" s="1352">
        <v>173000</v>
      </c>
      <c r="K14" s="1352">
        <v>235000</v>
      </c>
      <c r="L14" s="1352">
        <v>240000</v>
      </c>
      <c r="M14" s="1352">
        <v>250053</v>
      </c>
      <c r="N14" s="1352">
        <v>208356</v>
      </c>
      <c r="O14" s="290">
        <v>238763</v>
      </c>
      <c r="P14" s="290">
        <v>233687</v>
      </c>
      <c r="Q14" s="1353">
        <v>214153</v>
      </c>
      <c r="R14" s="1353">
        <v>173718</v>
      </c>
      <c r="S14" s="1353">
        <v>129034</v>
      </c>
      <c r="T14" s="290">
        <v>161574</v>
      </c>
      <c r="U14" s="290">
        <v>182689</v>
      </c>
      <c r="V14" s="290">
        <v>152808</v>
      </c>
      <c r="W14" s="290">
        <v>138451</v>
      </c>
      <c r="X14" s="290">
        <v>132058</v>
      </c>
      <c r="Y14" s="290">
        <v>131161</v>
      </c>
      <c r="Z14" s="290">
        <v>139190</v>
      </c>
      <c r="AA14" s="290">
        <v>157890</v>
      </c>
      <c r="AB14" s="290">
        <v>144407</v>
      </c>
      <c r="AC14" s="290">
        <v>98933</v>
      </c>
      <c r="AD14" s="290">
        <v>86397</v>
      </c>
      <c r="AE14" s="290">
        <v>112219</v>
      </c>
      <c r="AF14" s="290">
        <v>124030</v>
      </c>
      <c r="AG14" s="290">
        <v>188826</v>
      </c>
      <c r="AH14" s="1356">
        <v>189200</v>
      </c>
      <c r="AI14" s="36"/>
      <c r="AJ14" s="52"/>
      <c r="AK14" s="36"/>
      <c r="AL14" s="36"/>
      <c r="AM14" s="36"/>
      <c r="AN14" s="36"/>
    </row>
    <row r="15" spans="1:40" s="37" customFormat="1" ht="13.5" customHeight="1">
      <c r="A15" s="545" t="s">
        <v>1121</v>
      </c>
      <c r="B15" s="1352">
        <v>37890</v>
      </c>
      <c r="C15" s="1352">
        <v>47668</v>
      </c>
      <c r="D15" s="1352">
        <v>55714</v>
      </c>
      <c r="E15" s="1352">
        <v>59025</v>
      </c>
      <c r="F15" s="1352">
        <v>70578</v>
      </c>
      <c r="G15" s="1352">
        <v>60118</v>
      </c>
      <c r="H15" s="1352">
        <v>65200</v>
      </c>
      <c r="I15" s="1352">
        <v>55000</v>
      </c>
      <c r="J15" s="1352">
        <v>58000</v>
      </c>
      <c r="K15" s="1352">
        <v>65000</v>
      </c>
      <c r="L15" s="1352">
        <v>75000</v>
      </c>
      <c r="M15" s="1352">
        <v>67749</v>
      </c>
      <c r="N15" s="1352">
        <v>70768</v>
      </c>
      <c r="O15" s="290">
        <v>83134</v>
      </c>
      <c r="P15" s="290">
        <v>100105</v>
      </c>
      <c r="Q15" s="1353">
        <v>89763</v>
      </c>
      <c r="R15" s="1353">
        <v>93225</v>
      </c>
      <c r="S15" s="1353">
        <v>110226</v>
      </c>
      <c r="T15" s="290">
        <v>133407</v>
      </c>
      <c r="U15" s="290">
        <v>130156</v>
      </c>
      <c r="V15" s="290">
        <v>126768</v>
      </c>
      <c r="W15" s="290">
        <v>139815</v>
      </c>
      <c r="X15" s="290">
        <v>133015</v>
      </c>
      <c r="Y15" s="290">
        <v>131875</v>
      </c>
      <c r="Z15" s="290">
        <v>127667</v>
      </c>
      <c r="AA15" s="290">
        <v>138721</v>
      </c>
      <c r="AB15" s="290">
        <v>132990</v>
      </c>
      <c r="AC15" s="290">
        <v>104955</v>
      </c>
      <c r="AD15" s="290">
        <v>100955</v>
      </c>
      <c r="AE15" s="290">
        <v>139539</v>
      </c>
      <c r="AF15" s="290">
        <v>160254</v>
      </c>
      <c r="AG15" s="290">
        <v>169712</v>
      </c>
      <c r="AH15" s="1356">
        <v>186370</v>
      </c>
      <c r="AJ15" s="1325"/>
    </row>
    <row r="16" spans="1:40" s="37" customFormat="1" ht="13.5" customHeight="1">
      <c r="A16" s="545" t="s">
        <v>1122</v>
      </c>
      <c r="B16" s="186" t="s">
        <v>325</v>
      </c>
      <c r="C16" s="186" t="s">
        <v>325</v>
      </c>
      <c r="D16" s="186" t="s">
        <v>325</v>
      </c>
      <c r="E16" s="186" t="s">
        <v>325</v>
      </c>
      <c r="F16" s="186" t="s">
        <v>325</v>
      </c>
      <c r="G16" s="186" t="s">
        <v>325</v>
      </c>
      <c r="H16" s="186" t="s">
        <v>325</v>
      </c>
      <c r="I16" s="186" t="s">
        <v>325</v>
      </c>
      <c r="J16" s="186" t="s">
        <v>325</v>
      </c>
      <c r="K16" s="186" t="s">
        <v>325</v>
      </c>
      <c r="L16" s="186" t="s">
        <v>325</v>
      </c>
      <c r="M16" s="186" t="s">
        <v>325</v>
      </c>
      <c r="N16" s="1352">
        <v>9611</v>
      </c>
      <c r="O16" s="290">
        <v>10724</v>
      </c>
      <c r="P16" s="290">
        <v>11295</v>
      </c>
      <c r="Q16" s="1353">
        <v>8523</v>
      </c>
      <c r="R16" s="1353">
        <v>8080</v>
      </c>
      <c r="S16" s="1353">
        <v>8760</v>
      </c>
      <c r="T16" s="290">
        <v>11150</v>
      </c>
      <c r="U16" s="290">
        <v>11174</v>
      </c>
      <c r="V16" s="290">
        <v>11458</v>
      </c>
      <c r="W16" s="290">
        <v>10086</v>
      </c>
      <c r="X16" s="290">
        <v>9641</v>
      </c>
      <c r="Y16" s="290">
        <v>9700</v>
      </c>
      <c r="Z16" s="290">
        <v>10721</v>
      </c>
      <c r="AA16" s="290">
        <v>11334</v>
      </c>
      <c r="AB16" s="290">
        <v>12376</v>
      </c>
      <c r="AC16" s="290">
        <v>11133</v>
      </c>
      <c r="AD16" s="290">
        <v>10210</v>
      </c>
      <c r="AE16" s="290">
        <v>11214</v>
      </c>
      <c r="AF16" s="290">
        <v>14335</v>
      </c>
      <c r="AG16" s="290">
        <v>14888</v>
      </c>
      <c r="AH16" s="1356">
        <v>25343</v>
      </c>
      <c r="AJ16" s="1325"/>
    </row>
    <row r="17" spans="1:40" ht="13.5" customHeight="1">
      <c r="A17" s="545" t="s">
        <v>1123</v>
      </c>
      <c r="B17" s="1352">
        <v>3849</v>
      </c>
      <c r="C17" s="1352">
        <v>4262</v>
      </c>
      <c r="D17" s="1352">
        <v>7765</v>
      </c>
      <c r="E17" s="1352">
        <v>8970</v>
      </c>
      <c r="F17" s="1352">
        <v>9246</v>
      </c>
      <c r="G17" s="1352">
        <v>11603</v>
      </c>
      <c r="H17" s="1352">
        <v>16200</v>
      </c>
      <c r="I17" s="1352">
        <v>18000</v>
      </c>
      <c r="J17" s="1352">
        <v>24000</v>
      </c>
      <c r="K17" s="1352">
        <v>21000</v>
      </c>
      <c r="L17" s="1352">
        <v>22000</v>
      </c>
      <c r="M17" s="1352">
        <v>19593</v>
      </c>
      <c r="N17" s="1352">
        <v>21583</v>
      </c>
      <c r="O17" s="290">
        <v>21832</v>
      </c>
      <c r="P17" s="290">
        <v>27238</v>
      </c>
      <c r="Q17" s="1353">
        <v>21910</v>
      </c>
      <c r="R17" s="1353">
        <v>12185</v>
      </c>
      <c r="S17" s="1353">
        <v>13381</v>
      </c>
      <c r="T17" s="290">
        <v>20681</v>
      </c>
      <c r="U17" s="290">
        <v>20202</v>
      </c>
      <c r="V17" s="290">
        <v>17865</v>
      </c>
      <c r="W17" s="290">
        <v>19225</v>
      </c>
      <c r="X17" s="290">
        <v>16859</v>
      </c>
      <c r="Y17" s="290">
        <v>15604</v>
      </c>
      <c r="Z17" s="290">
        <v>12992</v>
      </c>
      <c r="AA17" s="290">
        <v>16828</v>
      </c>
      <c r="AB17" s="290">
        <v>34415</v>
      </c>
      <c r="AC17" s="290">
        <v>23485</v>
      </c>
      <c r="AD17" s="290">
        <v>14457</v>
      </c>
      <c r="AE17" s="290">
        <v>16298</v>
      </c>
      <c r="AF17" s="290">
        <v>17905</v>
      </c>
      <c r="AG17" s="290">
        <v>19322</v>
      </c>
      <c r="AH17" s="1356">
        <v>24041</v>
      </c>
      <c r="AI17" s="37"/>
      <c r="AJ17" s="1325"/>
      <c r="AK17" s="37"/>
      <c r="AL17" s="37"/>
      <c r="AM17" s="37"/>
      <c r="AN17" s="37"/>
    </row>
    <row r="18" spans="1:40" ht="13.5" customHeight="1">
      <c r="A18" s="545" t="s">
        <v>1124</v>
      </c>
      <c r="B18" s="1352">
        <v>11448</v>
      </c>
      <c r="C18" s="1352">
        <v>19458</v>
      </c>
      <c r="D18" s="1352">
        <v>29878</v>
      </c>
      <c r="E18" s="1352">
        <v>35268</v>
      </c>
      <c r="F18" s="1352">
        <v>29700</v>
      </c>
      <c r="G18" s="1352">
        <v>28562</v>
      </c>
      <c r="H18" s="1352">
        <v>50000</v>
      </c>
      <c r="I18" s="1352">
        <v>42000</v>
      </c>
      <c r="J18" s="1352">
        <v>50000</v>
      </c>
      <c r="K18" s="1352">
        <v>58000</v>
      </c>
      <c r="L18" s="1352">
        <v>58000</v>
      </c>
      <c r="M18" s="1352">
        <v>45704</v>
      </c>
      <c r="N18" s="1352">
        <v>48213</v>
      </c>
      <c r="O18" s="290">
        <v>53591</v>
      </c>
      <c r="P18" s="290">
        <v>55433</v>
      </c>
      <c r="Q18" s="1353">
        <v>50747</v>
      </c>
      <c r="R18" s="1353">
        <v>39788</v>
      </c>
      <c r="S18" s="1353">
        <v>32008</v>
      </c>
      <c r="T18" s="290">
        <v>32234</v>
      </c>
      <c r="U18" s="290">
        <v>29493</v>
      </c>
      <c r="V18" s="290">
        <v>28210</v>
      </c>
      <c r="W18" s="290">
        <v>26650</v>
      </c>
      <c r="X18" s="290">
        <v>26302</v>
      </c>
      <c r="Y18" s="290">
        <v>30996</v>
      </c>
      <c r="Z18" s="290">
        <v>34212</v>
      </c>
      <c r="AA18" s="290">
        <v>41631</v>
      </c>
      <c r="AB18" s="290">
        <v>33024</v>
      </c>
      <c r="AC18" s="290">
        <v>20244</v>
      </c>
      <c r="AD18" s="290">
        <v>22218</v>
      </c>
      <c r="AE18" s="290">
        <v>29334</v>
      </c>
      <c r="AF18" s="290">
        <v>29450</v>
      </c>
      <c r="AG18" s="290">
        <v>37585</v>
      </c>
      <c r="AH18" s="1356">
        <v>42217</v>
      </c>
      <c r="AI18" s="37"/>
      <c r="AJ18" s="1325"/>
      <c r="AK18" s="37"/>
      <c r="AL18" s="37"/>
      <c r="AM18" s="37"/>
      <c r="AN18" s="37"/>
    </row>
    <row r="19" spans="1:40" ht="13.5" customHeight="1">
      <c r="A19" s="545" t="s">
        <v>1125</v>
      </c>
      <c r="B19" s="186" t="s">
        <v>325</v>
      </c>
      <c r="C19" s="186" t="s">
        <v>325</v>
      </c>
      <c r="D19" s="186" t="s">
        <v>325</v>
      </c>
      <c r="E19" s="186" t="s">
        <v>325</v>
      </c>
      <c r="F19" s="186" t="s">
        <v>325</v>
      </c>
      <c r="G19" s="186" t="s">
        <v>325</v>
      </c>
      <c r="H19" s="186" t="s">
        <v>325</v>
      </c>
      <c r="I19" s="186" t="s">
        <v>325</v>
      </c>
      <c r="J19" s="186" t="s">
        <v>325</v>
      </c>
      <c r="K19" s="186" t="s">
        <v>325</v>
      </c>
      <c r="L19" s="186" t="s">
        <v>325</v>
      </c>
      <c r="M19" s="186" t="s">
        <v>325</v>
      </c>
      <c r="N19" s="1352">
        <v>18352</v>
      </c>
      <c r="O19" s="290">
        <v>24675</v>
      </c>
      <c r="P19" s="290">
        <v>29593</v>
      </c>
      <c r="Q19" s="1353">
        <v>25146</v>
      </c>
      <c r="R19" s="1353">
        <v>19520</v>
      </c>
      <c r="S19" s="1353">
        <v>11764</v>
      </c>
      <c r="T19" s="290">
        <v>16962</v>
      </c>
      <c r="U19" s="290">
        <v>14904</v>
      </c>
      <c r="V19" s="290">
        <v>13707</v>
      </c>
      <c r="W19" s="290">
        <v>16669</v>
      </c>
      <c r="X19" s="290">
        <v>20358</v>
      </c>
      <c r="Y19" s="290">
        <v>17186</v>
      </c>
      <c r="Z19" s="290">
        <v>18439</v>
      </c>
      <c r="AA19" s="290">
        <v>24236</v>
      </c>
      <c r="AB19" s="290">
        <v>30981</v>
      </c>
      <c r="AC19" s="290">
        <v>24878</v>
      </c>
      <c r="AD19" s="290">
        <v>29063</v>
      </c>
      <c r="AE19" s="290">
        <v>43380</v>
      </c>
      <c r="AF19" s="290">
        <v>42683</v>
      </c>
      <c r="AG19" s="290">
        <v>56665</v>
      </c>
      <c r="AH19" s="1356">
        <v>89508</v>
      </c>
      <c r="AJ19" s="52"/>
    </row>
    <row r="20" spans="1:40" ht="13.5" customHeight="1">
      <c r="A20" s="545" t="s">
        <v>1126</v>
      </c>
      <c r="B20" s="186" t="s">
        <v>325</v>
      </c>
      <c r="C20" s="186" t="s">
        <v>325</v>
      </c>
      <c r="D20" s="186" t="s">
        <v>325</v>
      </c>
      <c r="E20" s="186" t="s">
        <v>325</v>
      </c>
      <c r="F20" s="186" t="s">
        <v>325</v>
      </c>
      <c r="G20" s="186" t="s">
        <v>325</v>
      </c>
      <c r="H20" s="186" t="s">
        <v>325</v>
      </c>
      <c r="I20" s="186" t="s">
        <v>325</v>
      </c>
      <c r="J20" s="186" t="s">
        <v>325</v>
      </c>
      <c r="K20" s="186" t="s">
        <v>325</v>
      </c>
      <c r="L20" s="186" t="s">
        <v>325</v>
      </c>
      <c r="M20" s="186" t="s">
        <v>325</v>
      </c>
      <c r="N20" s="1352">
        <v>2696</v>
      </c>
      <c r="O20" s="290">
        <v>3725</v>
      </c>
      <c r="P20" s="290">
        <v>3716</v>
      </c>
      <c r="Q20" s="1353">
        <v>3295</v>
      </c>
      <c r="R20" s="1353">
        <v>3163</v>
      </c>
      <c r="S20" s="1353">
        <v>3529</v>
      </c>
      <c r="T20" s="290">
        <v>4047</v>
      </c>
      <c r="U20" s="290">
        <v>4980</v>
      </c>
      <c r="V20" s="290">
        <v>7032</v>
      </c>
      <c r="W20" s="290">
        <v>14527</v>
      </c>
      <c r="X20" s="290">
        <v>20346</v>
      </c>
      <c r="Y20" s="290">
        <v>19931</v>
      </c>
      <c r="Z20" s="290">
        <v>19980</v>
      </c>
      <c r="AA20" s="290">
        <v>30601</v>
      </c>
      <c r="AB20" s="290">
        <v>20557</v>
      </c>
      <c r="AC20" s="290">
        <v>14808</v>
      </c>
      <c r="AD20" s="290">
        <v>18161</v>
      </c>
      <c r="AE20" s="290" t="s">
        <v>1127</v>
      </c>
      <c r="AF20" s="290">
        <v>28741</v>
      </c>
      <c r="AG20" s="290">
        <v>49304</v>
      </c>
      <c r="AH20" s="1356">
        <v>66969</v>
      </c>
      <c r="AJ20" s="52"/>
    </row>
    <row r="21" spans="1:40" ht="13.5" customHeight="1">
      <c r="A21" s="545" t="s">
        <v>1128</v>
      </c>
      <c r="B21" s="1352">
        <v>85382</v>
      </c>
      <c r="C21" s="1352">
        <v>99997</v>
      </c>
      <c r="D21" s="1352">
        <v>117196</v>
      </c>
      <c r="E21" s="1352">
        <v>114717</v>
      </c>
      <c r="F21" s="1352">
        <v>106581</v>
      </c>
      <c r="G21" s="1352">
        <v>90924</v>
      </c>
      <c r="H21" s="1352">
        <v>112150</v>
      </c>
      <c r="I21" s="1352">
        <v>76976</v>
      </c>
      <c r="J21" s="1352">
        <v>85000</v>
      </c>
      <c r="K21" s="1352">
        <v>99000</v>
      </c>
      <c r="L21" s="1352">
        <v>106000</v>
      </c>
      <c r="M21" s="1352">
        <v>90813</v>
      </c>
      <c r="N21" s="1352">
        <v>112675</v>
      </c>
      <c r="O21" s="290">
        <v>126728</v>
      </c>
      <c r="P21" s="290">
        <v>127498</v>
      </c>
      <c r="Q21" s="1353">
        <v>127419</v>
      </c>
      <c r="R21" s="1353">
        <v>99753</v>
      </c>
      <c r="S21" s="1353">
        <v>86824</v>
      </c>
      <c r="T21" s="290">
        <v>83964</v>
      </c>
      <c r="U21" s="290">
        <v>88125</v>
      </c>
      <c r="V21" s="290">
        <v>94028</v>
      </c>
      <c r="W21" s="290">
        <v>120989</v>
      </c>
      <c r="X21" s="290">
        <v>124948</v>
      </c>
      <c r="Y21" s="290">
        <v>108253</v>
      </c>
      <c r="Z21" s="290">
        <v>109746</v>
      </c>
      <c r="AA21" s="290">
        <v>112212</v>
      </c>
      <c r="AB21" s="290">
        <v>117286</v>
      </c>
      <c r="AC21" s="290">
        <v>117961</v>
      </c>
      <c r="AD21" s="290">
        <v>106666</v>
      </c>
      <c r="AE21" s="290">
        <v>108605</v>
      </c>
      <c r="AF21" s="290">
        <v>115019</v>
      </c>
      <c r="AG21" s="290">
        <v>136725</v>
      </c>
      <c r="AH21" s="1356">
        <v>153769</v>
      </c>
      <c r="AJ21" s="52"/>
    </row>
    <row r="22" spans="1:40" ht="13.5" customHeight="1">
      <c r="A22" s="545" t="s">
        <v>1129</v>
      </c>
      <c r="B22" s="1352">
        <v>287000</v>
      </c>
      <c r="C22" s="1352">
        <v>309150</v>
      </c>
      <c r="D22" s="1352">
        <v>405355</v>
      </c>
      <c r="E22" s="1352">
        <v>549552</v>
      </c>
      <c r="F22" s="1352">
        <v>691532</v>
      </c>
      <c r="G22" s="1352">
        <v>678148</v>
      </c>
      <c r="H22" s="1352">
        <v>1087500</v>
      </c>
      <c r="I22" s="1352">
        <v>950000</v>
      </c>
      <c r="J22" s="1352">
        <v>970000</v>
      </c>
      <c r="K22" s="1352">
        <v>850000</v>
      </c>
      <c r="L22" s="1352">
        <v>720000</v>
      </c>
      <c r="M22" s="1352">
        <v>846309</v>
      </c>
      <c r="N22" s="1352">
        <v>1015234</v>
      </c>
      <c r="O22" s="290">
        <v>1155623</v>
      </c>
      <c r="P22" s="290">
        <v>1362913</v>
      </c>
      <c r="Q22" s="1353">
        <v>1486703</v>
      </c>
      <c r="R22" s="1353">
        <v>1337646</v>
      </c>
      <c r="S22" s="1353">
        <v>1347043</v>
      </c>
      <c r="T22" s="290">
        <v>1332852</v>
      </c>
      <c r="U22" s="290">
        <v>1391849</v>
      </c>
      <c r="V22" s="290">
        <v>1360136</v>
      </c>
      <c r="W22" s="290">
        <v>1282873</v>
      </c>
      <c r="X22" s="290">
        <v>1242655</v>
      </c>
      <c r="Y22" s="290">
        <v>1069196</v>
      </c>
      <c r="Z22" s="290">
        <v>996046</v>
      </c>
      <c r="AA22" s="290">
        <v>1020709</v>
      </c>
      <c r="AB22" s="290">
        <v>959463</v>
      </c>
      <c r="AC22" s="290">
        <v>891233</v>
      </c>
      <c r="AD22" s="290">
        <v>871523</v>
      </c>
      <c r="AE22" s="290">
        <v>1041208</v>
      </c>
      <c r="AF22" s="290">
        <v>1157978</v>
      </c>
      <c r="AG22" s="290">
        <v>1253839</v>
      </c>
      <c r="AH22" s="1356">
        <v>1327805</v>
      </c>
      <c r="AJ22" s="52"/>
    </row>
    <row r="23" spans="1:40" ht="13.5" customHeight="1">
      <c r="A23" s="545" t="s">
        <v>1130</v>
      </c>
      <c r="B23" s="1352">
        <v>44367</v>
      </c>
      <c r="C23" s="1352">
        <v>46481</v>
      </c>
      <c r="D23" s="1352">
        <v>39842</v>
      </c>
      <c r="E23" s="1352">
        <v>30063</v>
      </c>
      <c r="F23" s="1352">
        <v>32582</v>
      </c>
      <c r="G23" s="1352">
        <v>17469</v>
      </c>
      <c r="H23" s="1352">
        <v>31000</v>
      </c>
      <c r="I23" s="1352">
        <v>27024</v>
      </c>
      <c r="J23" s="1352">
        <v>40000</v>
      </c>
      <c r="K23" s="1352">
        <v>43000</v>
      </c>
      <c r="L23" s="1352">
        <v>46000</v>
      </c>
      <c r="M23" s="1352">
        <v>47895</v>
      </c>
      <c r="N23" s="1352">
        <v>46486</v>
      </c>
      <c r="O23" s="290">
        <v>52724</v>
      </c>
      <c r="P23" s="290">
        <v>60127</v>
      </c>
      <c r="Q23" s="1353">
        <v>61620</v>
      </c>
      <c r="R23" s="1353">
        <v>57706</v>
      </c>
      <c r="S23" s="1353">
        <v>56098</v>
      </c>
      <c r="T23" s="290">
        <v>50706</v>
      </c>
      <c r="U23" s="290">
        <v>48281</v>
      </c>
      <c r="V23" s="290">
        <v>50664</v>
      </c>
      <c r="W23" s="290">
        <v>53442</v>
      </c>
      <c r="X23" s="290">
        <v>63470</v>
      </c>
      <c r="Y23" s="290">
        <v>60245</v>
      </c>
      <c r="Z23" s="290">
        <v>63347</v>
      </c>
      <c r="AA23" s="290">
        <v>64024</v>
      </c>
      <c r="AB23" s="290">
        <v>69410</v>
      </c>
      <c r="AC23" s="290">
        <v>65739</v>
      </c>
      <c r="AD23" s="290">
        <v>56746</v>
      </c>
      <c r="AE23" s="290">
        <v>46650</v>
      </c>
      <c r="AF23" s="290">
        <v>47037</v>
      </c>
      <c r="AG23" s="290">
        <v>54342</v>
      </c>
      <c r="AH23" s="1356">
        <v>55273</v>
      </c>
      <c r="AJ23" s="52"/>
    </row>
    <row r="24" spans="1:40" ht="13.5" customHeight="1">
      <c r="A24" s="545" t="s">
        <v>1131</v>
      </c>
      <c r="B24" s="186" t="s">
        <v>325</v>
      </c>
      <c r="C24" s="186" t="s">
        <v>325</v>
      </c>
      <c r="D24" s="186" t="s">
        <v>325</v>
      </c>
      <c r="E24" s="186" t="s">
        <v>325</v>
      </c>
      <c r="F24" s="186" t="s">
        <v>325</v>
      </c>
      <c r="G24" s="186" t="s">
        <v>325</v>
      </c>
      <c r="H24" s="186" t="s">
        <v>325</v>
      </c>
      <c r="I24" s="186" t="s">
        <v>325</v>
      </c>
      <c r="J24" s="186" t="s">
        <v>325</v>
      </c>
      <c r="K24" s="186" t="s">
        <v>325</v>
      </c>
      <c r="L24" s="186" t="s">
        <v>325</v>
      </c>
      <c r="M24" s="186" t="s">
        <v>325</v>
      </c>
      <c r="N24" s="1352">
        <v>175709</v>
      </c>
      <c r="O24" s="290">
        <v>113507</v>
      </c>
      <c r="P24" s="290">
        <v>129889</v>
      </c>
      <c r="Q24" s="1353">
        <v>116496</v>
      </c>
      <c r="R24" s="1353">
        <v>108821</v>
      </c>
      <c r="S24" s="1353">
        <v>105050</v>
      </c>
      <c r="T24" s="290">
        <v>83818</v>
      </c>
      <c r="U24" s="290">
        <v>97600</v>
      </c>
      <c r="V24" s="290">
        <v>114763</v>
      </c>
      <c r="W24" s="290">
        <v>145921</v>
      </c>
      <c r="X24" s="290">
        <v>180926</v>
      </c>
      <c r="Y24" s="290">
        <v>148740</v>
      </c>
      <c r="Z24" s="290">
        <v>223861</v>
      </c>
      <c r="AA24" s="290">
        <v>334083</v>
      </c>
      <c r="AB24" s="290">
        <v>474426</v>
      </c>
      <c r="AC24" s="290">
        <v>608581</v>
      </c>
      <c r="AD24" s="290">
        <v>636766</v>
      </c>
      <c r="AE24" s="290">
        <v>524853</v>
      </c>
      <c r="AF24" s="290">
        <v>781634</v>
      </c>
      <c r="AG24" s="290">
        <v>824494</v>
      </c>
      <c r="AH24" s="1356">
        <v>783631</v>
      </c>
      <c r="AJ24" s="52"/>
    </row>
    <row r="25" spans="1:40" ht="13.5" customHeight="1">
      <c r="A25" s="545" t="s">
        <v>1132</v>
      </c>
      <c r="B25" s="1352">
        <v>29173</v>
      </c>
      <c r="C25" s="1352">
        <v>36938</v>
      </c>
      <c r="D25" s="1352">
        <v>44574</v>
      </c>
      <c r="E25" s="1352">
        <v>45801</v>
      </c>
      <c r="F25" s="1352">
        <v>44600</v>
      </c>
      <c r="G25" s="1352">
        <v>38587</v>
      </c>
      <c r="H25" s="1352">
        <v>52000</v>
      </c>
      <c r="I25" s="1352">
        <v>75000</v>
      </c>
      <c r="J25" s="1352">
        <v>98000</v>
      </c>
      <c r="K25" s="1352">
        <v>110000</v>
      </c>
      <c r="L25" s="1352">
        <v>88000</v>
      </c>
      <c r="M25" s="1352">
        <v>95256</v>
      </c>
      <c r="N25" s="1352">
        <v>83720</v>
      </c>
      <c r="O25" s="290">
        <v>88989</v>
      </c>
      <c r="P25" s="290">
        <v>79202</v>
      </c>
      <c r="Q25" s="1353">
        <v>76912</v>
      </c>
      <c r="R25" s="1353">
        <v>64691</v>
      </c>
      <c r="S25" s="1353">
        <v>37619</v>
      </c>
      <c r="T25" s="290">
        <v>41292</v>
      </c>
      <c r="U25" s="290">
        <v>40287</v>
      </c>
      <c r="V25" s="290">
        <v>41559</v>
      </c>
      <c r="W25" s="290">
        <v>41543</v>
      </c>
      <c r="X25" s="290">
        <v>38603</v>
      </c>
      <c r="Y25" s="290">
        <v>38755</v>
      </c>
      <c r="Z25" s="290">
        <v>41744</v>
      </c>
      <c r="AA25" s="290">
        <v>45450</v>
      </c>
      <c r="AB25" s="290">
        <v>46853</v>
      </c>
      <c r="AC25" s="290">
        <v>41708</v>
      </c>
      <c r="AD25" s="290">
        <v>48947</v>
      </c>
      <c r="AE25" s="290">
        <v>46602</v>
      </c>
      <c r="AF25" s="290">
        <v>53319</v>
      </c>
      <c r="AG25" s="290">
        <v>57540</v>
      </c>
      <c r="AH25" s="1356">
        <v>74216</v>
      </c>
      <c r="AJ25" s="52"/>
    </row>
    <row r="26" spans="1:40" ht="13.5" customHeight="1">
      <c r="A26" s="545" t="s">
        <v>1133</v>
      </c>
      <c r="B26" s="186" t="s">
        <v>325</v>
      </c>
      <c r="C26" s="186" t="s">
        <v>325</v>
      </c>
      <c r="D26" s="186" t="s">
        <v>325</v>
      </c>
      <c r="E26" s="186" t="s">
        <v>325</v>
      </c>
      <c r="F26" s="186" t="s">
        <v>325</v>
      </c>
      <c r="G26" s="186" t="s">
        <v>325</v>
      </c>
      <c r="H26" s="186" t="s">
        <v>325</v>
      </c>
      <c r="I26" s="186" t="s">
        <v>325</v>
      </c>
      <c r="J26" s="186" t="s">
        <v>325</v>
      </c>
      <c r="K26" s="186" t="s">
        <v>325</v>
      </c>
      <c r="L26" s="186" t="s">
        <v>325</v>
      </c>
      <c r="M26" s="186" t="s">
        <v>325</v>
      </c>
      <c r="N26" s="1352">
        <v>12391</v>
      </c>
      <c r="O26" s="290">
        <v>12688</v>
      </c>
      <c r="P26" s="290">
        <v>9361</v>
      </c>
      <c r="Q26" s="1353">
        <v>7141</v>
      </c>
      <c r="R26" s="1353">
        <v>8558</v>
      </c>
      <c r="S26" s="1353">
        <v>6673</v>
      </c>
      <c r="T26" s="290">
        <v>5778</v>
      </c>
      <c r="U26" s="290">
        <v>5083</v>
      </c>
      <c r="V26" s="290">
        <v>6374</v>
      </c>
      <c r="W26" s="290">
        <v>8729</v>
      </c>
      <c r="X26" s="290">
        <v>8847</v>
      </c>
      <c r="Y26" s="290">
        <v>7496</v>
      </c>
      <c r="Z26" s="290">
        <v>11766</v>
      </c>
      <c r="AA26" s="290">
        <v>14274</v>
      </c>
      <c r="AB26" s="290">
        <v>19482</v>
      </c>
      <c r="AC26" s="290">
        <v>34027</v>
      </c>
      <c r="AD26" s="290">
        <v>41093</v>
      </c>
      <c r="AE26" s="290">
        <v>50644</v>
      </c>
      <c r="AF26" s="290">
        <v>62292</v>
      </c>
      <c r="AG26" s="290">
        <v>48190</v>
      </c>
      <c r="AH26" s="1356">
        <v>69619</v>
      </c>
      <c r="AJ26" s="52"/>
    </row>
    <row r="27" spans="1:40" s="37" customFormat="1" ht="18" customHeight="1">
      <c r="A27" s="547" t="s">
        <v>1134</v>
      </c>
      <c r="B27" s="1352">
        <v>18991</v>
      </c>
      <c r="C27" s="1352">
        <v>19071</v>
      </c>
      <c r="D27" s="1352">
        <v>19266</v>
      </c>
      <c r="E27" s="1352">
        <v>16590</v>
      </c>
      <c r="F27" s="1352">
        <v>18615</v>
      </c>
      <c r="G27" s="1352">
        <v>16621</v>
      </c>
      <c r="H27" s="1352">
        <v>20810</v>
      </c>
      <c r="I27" s="186" t="s">
        <v>325</v>
      </c>
      <c r="J27" s="182" t="s">
        <v>325</v>
      </c>
      <c r="K27" s="186" t="s">
        <v>325</v>
      </c>
      <c r="L27" s="186" t="s">
        <v>325</v>
      </c>
      <c r="M27" s="186" t="s">
        <v>325</v>
      </c>
      <c r="N27" s="1352">
        <v>13001</v>
      </c>
      <c r="O27" s="1352">
        <v>15208</v>
      </c>
      <c r="P27" s="1352">
        <v>16420</v>
      </c>
      <c r="Q27" s="1353">
        <v>14516</v>
      </c>
      <c r="R27" s="1353">
        <v>13296</v>
      </c>
      <c r="S27" s="1353">
        <v>12537</v>
      </c>
      <c r="T27" s="1352">
        <v>9982</v>
      </c>
      <c r="U27" s="1352">
        <v>13047</v>
      </c>
      <c r="V27" s="1352">
        <v>11446</v>
      </c>
      <c r="W27" s="1352">
        <v>13303</v>
      </c>
      <c r="X27" s="1352">
        <v>12336</v>
      </c>
      <c r="Y27" s="1352">
        <v>12318</v>
      </c>
      <c r="Z27" s="1352">
        <v>11115</v>
      </c>
      <c r="AA27" s="1352">
        <v>11709</v>
      </c>
      <c r="AB27" s="1352">
        <v>11132</v>
      </c>
      <c r="AC27" s="1352">
        <v>12975</v>
      </c>
      <c r="AD27" s="1352">
        <v>10965</v>
      </c>
      <c r="AE27" s="1352">
        <v>12140</v>
      </c>
      <c r="AF27" s="1352">
        <v>15243</v>
      </c>
      <c r="AG27" s="1352">
        <v>16081</v>
      </c>
      <c r="AH27" s="1357">
        <v>17943</v>
      </c>
      <c r="AJ27" s="1325"/>
    </row>
    <row r="28" spans="1:40" s="37" customFormat="1" ht="13.5" customHeight="1">
      <c r="A28" s="545" t="s">
        <v>1135</v>
      </c>
      <c r="B28" s="1352">
        <v>10191</v>
      </c>
      <c r="C28" s="1352">
        <v>8643</v>
      </c>
      <c r="D28" s="1352">
        <v>7836</v>
      </c>
      <c r="E28" s="1352">
        <v>7452</v>
      </c>
      <c r="F28" s="1352">
        <v>9380</v>
      </c>
      <c r="G28" s="1352" t="s">
        <v>325</v>
      </c>
      <c r="H28" s="1352">
        <v>8500</v>
      </c>
      <c r="I28" s="186" t="s">
        <v>325</v>
      </c>
      <c r="J28" s="186" t="s">
        <v>325</v>
      </c>
      <c r="K28" s="186" t="s">
        <v>325</v>
      </c>
      <c r="L28" s="186" t="s">
        <v>325</v>
      </c>
      <c r="M28" s="186" t="s">
        <v>325</v>
      </c>
      <c r="N28" s="186">
        <v>6694</v>
      </c>
      <c r="O28" s="290">
        <v>6292</v>
      </c>
      <c r="P28" s="290">
        <v>5586</v>
      </c>
      <c r="Q28" s="1353">
        <v>6820</v>
      </c>
      <c r="R28" s="1353">
        <v>6029</v>
      </c>
      <c r="S28" s="1353">
        <v>5296</v>
      </c>
      <c r="T28" s="290">
        <v>4686</v>
      </c>
      <c r="U28" s="290">
        <v>5470</v>
      </c>
      <c r="V28" s="290">
        <v>4441</v>
      </c>
      <c r="W28" s="290">
        <v>5706</v>
      </c>
      <c r="X28" s="290">
        <v>4351</v>
      </c>
      <c r="Y28" s="290">
        <v>5067</v>
      </c>
      <c r="Z28" s="290">
        <v>4324</v>
      </c>
      <c r="AA28" s="290">
        <v>4940</v>
      </c>
      <c r="AB28" s="290">
        <v>5338</v>
      </c>
      <c r="AC28" s="290">
        <v>6218</v>
      </c>
      <c r="AD28" s="290">
        <v>5651</v>
      </c>
      <c r="AE28" s="290">
        <v>6950</v>
      </c>
      <c r="AF28" s="290">
        <v>8733</v>
      </c>
      <c r="AG28" s="290">
        <v>8127</v>
      </c>
      <c r="AH28" s="1356">
        <v>7736</v>
      </c>
      <c r="AJ28" s="1325"/>
    </row>
    <row r="29" spans="1:40" s="37" customFormat="1" ht="13.5" customHeight="1">
      <c r="A29" s="545" t="s">
        <v>1136</v>
      </c>
      <c r="B29" s="186" t="s">
        <v>325</v>
      </c>
      <c r="C29" s="186" t="s">
        <v>325</v>
      </c>
      <c r="D29" s="186" t="s">
        <v>325</v>
      </c>
      <c r="E29" s="186" t="s">
        <v>325</v>
      </c>
      <c r="F29" s="186" t="s">
        <v>325</v>
      </c>
      <c r="G29" s="186" t="s">
        <v>325</v>
      </c>
      <c r="H29" s="186" t="s">
        <v>325</v>
      </c>
      <c r="I29" s="186" t="s">
        <v>325</v>
      </c>
      <c r="J29" s="186" t="s">
        <v>325</v>
      </c>
      <c r="K29" s="186" t="s">
        <v>325</v>
      </c>
      <c r="L29" s="186" t="s">
        <v>325</v>
      </c>
      <c r="M29" s="186" t="s">
        <v>325</v>
      </c>
      <c r="N29" s="186">
        <v>4030</v>
      </c>
      <c r="O29" s="290">
        <v>6488</v>
      </c>
      <c r="P29" s="290">
        <v>7406</v>
      </c>
      <c r="Q29" s="1353">
        <v>5662</v>
      </c>
      <c r="R29" s="1353">
        <v>5548</v>
      </c>
      <c r="S29" s="1353">
        <v>5460</v>
      </c>
      <c r="T29" s="290">
        <v>4053</v>
      </c>
      <c r="U29" s="290">
        <v>5816</v>
      </c>
      <c r="V29" s="290">
        <v>4882</v>
      </c>
      <c r="W29" s="290">
        <v>5506</v>
      </c>
      <c r="X29" s="290">
        <v>6249</v>
      </c>
      <c r="Y29" s="290">
        <v>5623</v>
      </c>
      <c r="Z29" s="290">
        <v>4816</v>
      </c>
      <c r="AA29" s="290">
        <v>5793</v>
      </c>
      <c r="AB29" s="290">
        <v>4708</v>
      </c>
      <c r="AC29" s="290">
        <v>4948</v>
      </c>
      <c r="AD29" s="290">
        <v>4238</v>
      </c>
      <c r="AE29" s="290">
        <v>3531</v>
      </c>
      <c r="AF29" s="290">
        <v>4409</v>
      </c>
      <c r="AG29" s="290">
        <v>5288</v>
      </c>
      <c r="AH29" s="1356">
        <v>6645</v>
      </c>
      <c r="AJ29" s="1325"/>
    </row>
    <row r="30" spans="1:40" s="37" customFormat="1" ht="18" customHeight="1">
      <c r="A30" s="547" t="s">
        <v>1137</v>
      </c>
      <c r="B30" s="1352">
        <v>17127</v>
      </c>
      <c r="C30" s="1352">
        <v>15281</v>
      </c>
      <c r="D30" s="1352">
        <v>13826</v>
      </c>
      <c r="E30" s="1352">
        <v>20448</v>
      </c>
      <c r="F30" s="1352">
        <v>22197</v>
      </c>
      <c r="G30" s="1352">
        <v>30473</v>
      </c>
      <c r="H30" s="1352">
        <v>38830</v>
      </c>
      <c r="I30" s="1352">
        <v>36210</v>
      </c>
      <c r="J30" s="182" t="s">
        <v>325</v>
      </c>
      <c r="K30" s="186" t="str">
        <f>K31</f>
        <v>...</v>
      </c>
      <c r="L30" s="186" t="s">
        <v>177</v>
      </c>
      <c r="M30" s="186" t="str">
        <f>M31</f>
        <v>...</v>
      </c>
      <c r="N30" s="1352">
        <v>26048</v>
      </c>
      <c r="O30" s="1352">
        <v>30629</v>
      </c>
      <c r="P30" s="1352">
        <v>38738</v>
      </c>
      <c r="Q30" s="1353">
        <v>30186</v>
      </c>
      <c r="R30" s="1353">
        <v>26734</v>
      </c>
      <c r="S30" s="1353">
        <v>23246</v>
      </c>
      <c r="T30" s="1352">
        <v>22924</v>
      </c>
      <c r="U30" s="1352">
        <v>28991</v>
      </c>
      <c r="V30" s="1352">
        <v>26353</v>
      </c>
      <c r="W30" s="1352">
        <v>30361</v>
      </c>
      <c r="X30" s="1352">
        <v>27784</v>
      </c>
      <c r="Y30" s="1352">
        <v>23743</v>
      </c>
      <c r="Z30" s="1352">
        <v>31366</v>
      </c>
      <c r="AA30" s="1352">
        <v>32089</v>
      </c>
      <c r="AB30" s="1352">
        <v>25087</v>
      </c>
      <c r="AC30" s="1352">
        <v>27741</v>
      </c>
      <c r="AD30" s="1352">
        <v>19856</v>
      </c>
      <c r="AE30" s="1352">
        <v>24434</v>
      </c>
      <c r="AF30" s="1352">
        <v>22550</v>
      </c>
      <c r="AG30" s="1352">
        <v>34340</v>
      </c>
      <c r="AH30" s="1357">
        <v>51126</v>
      </c>
      <c r="AJ30" s="1325"/>
    </row>
    <row r="31" spans="1:40" s="37" customFormat="1" ht="13.5" customHeight="1">
      <c r="A31" s="545" t="s">
        <v>1138</v>
      </c>
      <c r="B31" s="1352">
        <v>12144</v>
      </c>
      <c r="C31" s="1352">
        <v>11031</v>
      </c>
      <c r="D31" s="1352">
        <v>9008</v>
      </c>
      <c r="E31" s="1352">
        <v>13836</v>
      </c>
      <c r="F31" s="1352">
        <v>14858</v>
      </c>
      <c r="G31" s="1352">
        <v>22867</v>
      </c>
      <c r="H31" s="1352">
        <v>27800</v>
      </c>
      <c r="I31" s="1352">
        <v>27000</v>
      </c>
      <c r="J31" s="1352">
        <v>30000</v>
      </c>
      <c r="K31" s="186" t="s">
        <v>325</v>
      </c>
      <c r="L31" s="186" t="s">
        <v>177</v>
      </c>
      <c r="M31" s="186" t="s">
        <v>325</v>
      </c>
      <c r="N31" s="186" t="s">
        <v>325</v>
      </c>
      <c r="O31" s="290">
        <v>22714</v>
      </c>
      <c r="P31" s="290">
        <v>28430</v>
      </c>
      <c r="Q31" s="1353">
        <v>23298</v>
      </c>
      <c r="R31" s="1353">
        <v>20566</v>
      </c>
      <c r="S31" s="1353">
        <v>18097</v>
      </c>
      <c r="T31" s="290">
        <v>18196</v>
      </c>
      <c r="U31" s="290">
        <v>22051</v>
      </c>
      <c r="V31" s="290">
        <v>20048</v>
      </c>
      <c r="W31" s="290">
        <v>23744</v>
      </c>
      <c r="X31" s="290">
        <v>21117</v>
      </c>
      <c r="Y31" s="290">
        <v>17921</v>
      </c>
      <c r="Z31" s="290">
        <v>22719</v>
      </c>
      <c r="AA31" s="290">
        <v>25832</v>
      </c>
      <c r="AB31" s="290">
        <v>20462</v>
      </c>
      <c r="AC31" s="290">
        <v>21930</v>
      </c>
      <c r="AD31" s="290">
        <v>15847</v>
      </c>
      <c r="AE31" s="290">
        <v>18732</v>
      </c>
      <c r="AF31" s="290">
        <v>16949</v>
      </c>
      <c r="AG31" s="290">
        <v>25388</v>
      </c>
      <c r="AH31" s="1356">
        <v>37421</v>
      </c>
      <c r="AJ31" s="1325"/>
    </row>
    <row r="32" spans="1:40" s="37" customFormat="1" ht="18" customHeight="1">
      <c r="A32" s="547" t="s">
        <v>1139</v>
      </c>
      <c r="B32" s="1352">
        <v>119278</v>
      </c>
      <c r="C32" s="1352">
        <v>100123</v>
      </c>
      <c r="D32" s="1352">
        <v>80952</v>
      </c>
      <c r="E32" s="1352">
        <v>157260</v>
      </c>
      <c r="F32" s="1352">
        <v>158994</v>
      </c>
      <c r="G32" s="1352">
        <v>130202</v>
      </c>
      <c r="H32" s="1352">
        <v>155500</v>
      </c>
      <c r="I32" s="1352">
        <v>205835</v>
      </c>
      <c r="J32" s="182" t="s">
        <v>325</v>
      </c>
      <c r="K32" s="182" t="s">
        <v>325</v>
      </c>
      <c r="L32" s="182" t="s">
        <v>325</v>
      </c>
      <c r="M32" s="186" t="s">
        <v>325</v>
      </c>
      <c r="N32" s="290">
        <v>110027</v>
      </c>
      <c r="O32" s="1352">
        <v>124626</v>
      </c>
      <c r="P32" s="1352">
        <v>106772</v>
      </c>
      <c r="Q32" s="1353">
        <v>86996</v>
      </c>
      <c r="R32" s="1353">
        <v>85235</v>
      </c>
      <c r="S32" s="1353">
        <v>77556</v>
      </c>
      <c r="T32" s="1352">
        <v>78394</v>
      </c>
      <c r="U32" s="1352">
        <v>81536</v>
      </c>
      <c r="V32" s="1352">
        <v>76011</v>
      </c>
      <c r="W32" s="1352">
        <v>90395</v>
      </c>
      <c r="X32" s="1352">
        <v>83650</v>
      </c>
      <c r="Y32" s="1352">
        <v>85237</v>
      </c>
      <c r="Z32" s="1352">
        <v>97699</v>
      </c>
      <c r="AA32" s="1352">
        <v>89995</v>
      </c>
      <c r="AB32" s="1352">
        <v>100464</v>
      </c>
      <c r="AC32" s="1352">
        <v>104402</v>
      </c>
      <c r="AD32" s="1352">
        <v>148436</v>
      </c>
      <c r="AE32" s="1352">
        <v>193466</v>
      </c>
      <c r="AF32" s="1352">
        <v>256052</v>
      </c>
      <c r="AG32" s="1352">
        <v>388736</v>
      </c>
      <c r="AH32" s="1357">
        <v>372776</v>
      </c>
      <c r="AJ32" s="1325"/>
    </row>
    <row r="33" spans="1:40" s="37" customFormat="1" ht="13.5" customHeight="1">
      <c r="A33" s="545" t="s">
        <v>1140</v>
      </c>
      <c r="B33" s="1352">
        <v>5914</v>
      </c>
      <c r="C33" s="1352">
        <v>5020</v>
      </c>
      <c r="D33" s="1352">
        <v>3741</v>
      </c>
      <c r="E33" s="1352">
        <v>5376</v>
      </c>
      <c r="F33" s="1352">
        <v>8376</v>
      </c>
      <c r="G33" s="182" t="s">
        <v>325</v>
      </c>
      <c r="H33" s="182" t="s">
        <v>325</v>
      </c>
      <c r="I33" s="182">
        <v>70000</v>
      </c>
      <c r="J33" s="182">
        <v>30000</v>
      </c>
      <c r="K33" s="186">
        <v>33000</v>
      </c>
      <c r="L33" s="186">
        <v>40000</v>
      </c>
      <c r="M33" s="1352">
        <v>52474</v>
      </c>
      <c r="N33" s="1352">
        <v>53597</v>
      </c>
      <c r="O33" s="290">
        <v>61029</v>
      </c>
      <c r="P33" s="290">
        <v>44404</v>
      </c>
      <c r="Q33" s="1353">
        <v>36678</v>
      </c>
      <c r="R33" s="1353">
        <v>39943</v>
      </c>
      <c r="S33" s="1353">
        <v>27206</v>
      </c>
      <c r="T33" s="290">
        <v>36917</v>
      </c>
      <c r="U33" s="290">
        <v>40940</v>
      </c>
      <c r="V33" s="290">
        <v>34197</v>
      </c>
      <c r="W33" s="290">
        <v>34205</v>
      </c>
      <c r="X33" s="290">
        <v>32034</v>
      </c>
      <c r="Y33" s="290">
        <v>31364</v>
      </c>
      <c r="Z33" s="290">
        <v>37876</v>
      </c>
      <c r="AA33" s="290">
        <v>31910</v>
      </c>
      <c r="AB33" s="290">
        <v>39420</v>
      </c>
      <c r="AC33" s="290">
        <v>43656</v>
      </c>
      <c r="AD33" s="290">
        <v>68822</v>
      </c>
      <c r="AE33" s="290">
        <v>98597</v>
      </c>
      <c r="AF33" s="290">
        <v>148739</v>
      </c>
      <c r="AG33" s="290">
        <v>261966</v>
      </c>
      <c r="AH33" s="1356">
        <v>232561</v>
      </c>
      <c r="AJ33" s="1325"/>
    </row>
    <row r="34" spans="1:40" s="37" customFormat="1" ht="13.5" customHeight="1">
      <c r="A34" s="545" t="s">
        <v>1141</v>
      </c>
      <c r="B34" s="182">
        <v>54745</v>
      </c>
      <c r="C34" s="182">
        <v>47750</v>
      </c>
      <c r="D34" s="182">
        <v>30793</v>
      </c>
      <c r="E34" s="182">
        <v>87459</v>
      </c>
      <c r="F34" s="1352">
        <v>80186</v>
      </c>
      <c r="G34" s="182">
        <v>39733</v>
      </c>
      <c r="H34" s="182">
        <v>50300</v>
      </c>
      <c r="I34" s="182">
        <v>35000</v>
      </c>
      <c r="J34" s="182">
        <v>35000</v>
      </c>
      <c r="K34" s="186" t="s">
        <v>325</v>
      </c>
      <c r="L34" s="186" t="s">
        <v>325</v>
      </c>
      <c r="M34" s="186" t="s">
        <v>325</v>
      </c>
      <c r="N34" s="1352">
        <v>13490</v>
      </c>
      <c r="O34" s="290">
        <v>15388</v>
      </c>
      <c r="P34" s="290">
        <v>15270</v>
      </c>
      <c r="Q34" s="1353">
        <v>14270</v>
      </c>
      <c r="R34" s="1353">
        <v>15203</v>
      </c>
      <c r="S34" s="1353">
        <v>16993</v>
      </c>
      <c r="T34" s="290">
        <v>14575</v>
      </c>
      <c r="U34" s="290">
        <v>13762</v>
      </c>
      <c r="V34" s="290">
        <v>11442</v>
      </c>
      <c r="W34" s="290">
        <v>14635</v>
      </c>
      <c r="X34" s="290">
        <v>14192</v>
      </c>
      <c r="Y34" s="290">
        <v>15431</v>
      </c>
      <c r="Z34" s="290">
        <v>20664</v>
      </c>
      <c r="AA34" s="290">
        <v>21202</v>
      </c>
      <c r="AB34" s="290">
        <v>25658</v>
      </c>
      <c r="AC34" s="290">
        <v>25835</v>
      </c>
      <c r="AD34" s="290">
        <v>32687</v>
      </c>
      <c r="AE34" s="290">
        <v>36981</v>
      </c>
      <c r="AF34" s="290">
        <v>50361</v>
      </c>
      <c r="AG34" s="290">
        <v>58273</v>
      </c>
      <c r="AH34" s="1356">
        <v>62255</v>
      </c>
      <c r="AJ34" s="1325"/>
    </row>
    <row r="35" spans="1:40" s="37" customFormat="1" ht="13.5" customHeight="1">
      <c r="A35" s="545" t="s">
        <v>1142</v>
      </c>
      <c r="B35" s="182" t="s">
        <v>325</v>
      </c>
      <c r="C35" s="182" t="s">
        <v>325</v>
      </c>
      <c r="D35" s="182" t="s">
        <v>325</v>
      </c>
      <c r="E35" s="182" t="s">
        <v>325</v>
      </c>
      <c r="F35" s="186" t="s">
        <v>325</v>
      </c>
      <c r="G35" s="182" t="s">
        <v>325</v>
      </c>
      <c r="H35" s="182" t="s">
        <v>325</v>
      </c>
      <c r="I35" s="182" t="s">
        <v>325</v>
      </c>
      <c r="J35" s="182" t="s">
        <v>325</v>
      </c>
      <c r="K35" s="186" t="s">
        <v>325</v>
      </c>
      <c r="L35" s="186" t="s">
        <v>325</v>
      </c>
      <c r="M35" s="186" t="s">
        <v>325</v>
      </c>
      <c r="N35" s="1352">
        <v>4425</v>
      </c>
      <c r="O35" s="290">
        <v>5676</v>
      </c>
      <c r="P35" s="290">
        <v>5317</v>
      </c>
      <c r="Q35" s="1353">
        <v>5940</v>
      </c>
      <c r="R35" s="1353">
        <v>5634</v>
      </c>
      <c r="S35" s="1353">
        <v>5979</v>
      </c>
      <c r="T35" s="290">
        <v>6294</v>
      </c>
      <c r="U35" s="290">
        <v>6627</v>
      </c>
      <c r="V35" s="290">
        <v>8154</v>
      </c>
      <c r="W35" s="290">
        <v>10705</v>
      </c>
      <c r="X35" s="290">
        <v>12853</v>
      </c>
      <c r="Y35" s="290">
        <v>14197</v>
      </c>
      <c r="Z35" s="290">
        <v>11832</v>
      </c>
      <c r="AA35" s="290">
        <v>11433</v>
      </c>
      <c r="AB35" s="290">
        <v>10664</v>
      </c>
      <c r="AC35" s="290">
        <v>14606</v>
      </c>
      <c r="AD35" s="290">
        <v>16722</v>
      </c>
      <c r="AE35" s="290" t="s">
        <v>1143</v>
      </c>
      <c r="AF35" s="290">
        <v>17016</v>
      </c>
      <c r="AG35" s="290">
        <v>20351</v>
      </c>
      <c r="AH35" s="1356">
        <v>21136</v>
      </c>
      <c r="AJ35" s="1325"/>
    </row>
    <row r="36" spans="1:40" s="37" customFormat="1" ht="18" customHeight="1">
      <c r="A36" s="547" t="s">
        <v>1144</v>
      </c>
      <c r="B36" s="1352">
        <v>6717</v>
      </c>
      <c r="C36" s="1352">
        <v>7179</v>
      </c>
      <c r="D36" s="1352">
        <v>6373</v>
      </c>
      <c r="E36" s="1352">
        <v>8337</v>
      </c>
      <c r="F36" s="1352">
        <v>7331</v>
      </c>
      <c r="G36" s="1352">
        <v>7520</v>
      </c>
      <c r="H36" s="1352">
        <v>11110</v>
      </c>
      <c r="I36" s="1352">
        <v>15380</v>
      </c>
      <c r="J36" s="182" t="s">
        <v>325</v>
      </c>
      <c r="K36" s="182" t="s">
        <v>325</v>
      </c>
      <c r="L36" s="182" t="s">
        <v>177</v>
      </c>
      <c r="M36" s="182" t="s">
        <v>325</v>
      </c>
      <c r="N36" s="290">
        <v>8851</v>
      </c>
      <c r="O36" s="290">
        <v>10051</v>
      </c>
      <c r="P36" s="290">
        <v>12706</v>
      </c>
      <c r="Q36" s="1353">
        <v>9218</v>
      </c>
      <c r="R36" s="1353">
        <v>8570</v>
      </c>
      <c r="S36" s="1353">
        <v>8692</v>
      </c>
      <c r="T36" s="290">
        <v>9917</v>
      </c>
      <c r="U36" s="290">
        <v>11535</v>
      </c>
      <c r="V36" s="290">
        <v>12759</v>
      </c>
      <c r="W36" s="290">
        <v>11548</v>
      </c>
      <c r="X36" s="290">
        <v>12200</v>
      </c>
      <c r="Y36" s="290">
        <v>11030</v>
      </c>
      <c r="Z36" s="290">
        <v>14183</v>
      </c>
      <c r="AA36" s="290">
        <v>13194</v>
      </c>
      <c r="AB36" s="290">
        <v>12247</v>
      </c>
      <c r="AC36" s="290">
        <v>13027</v>
      </c>
      <c r="AD36" s="290">
        <v>10226</v>
      </c>
      <c r="AE36" s="290">
        <v>13541</v>
      </c>
      <c r="AF36" s="290">
        <v>11376</v>
      </c>
      <c r="AG36" s="290">
        <v>16004</v>
      </c>
      <c r="AH36" s="1356">
        <v>23702</v>
      </c>
      <c r="AJ36" s="1325"/>
    </row>
    <row r="37" spans="1:40" s="37" customFormat="1" ht="13.5" customHeight="1">
      <c r="A37" s="545" t="s">
        <v>1145</v>
      </c>
      <c r="B37" s="1352">
        <v>6269</v>
      </c>
      <c r="C37" s="1352">
        <v>6788</v>
      </c>
      <c r="D37" s="1352">
        <v>5851</v>
      </c>
      <c r="E37" s="1352">
        <v>7755</v>
      </c>
      <c r="F37" s="1352">
        <v>6807</v>
      </c>
      <c r="G37" s="182" t="s">
        <v>325</v>
      </c>
      <c r="H37" s="186" t="s">
        <v>325</v>
      </c>
      <c r="I37" s="186" t="s">
        <v>325</v>
      </c>
      <c r="J37" s="186" t="s">
        <v>325</v>
      </c>
      <c r="K37" s="182" t="s">
        <v>325</v>
      </c>
      <c r="L37" s="182" t="s">
        <v>177</v>
      </c>
      <c r="M37" s="182" t="s">
        <v>325</v>
      </c>
      <c r="N37" s="290">
        <v>8286</v>
      </c>
      <c r="O37" s="290">
        <v>9082</v>
      </c>
      <c r="P37" s="290">
        <v>10993</v>
      </c>
      <c r="Q37" s="1353">
        <v>8499</v>
      </c>
      <c r="R37" s="1353">
        <v>8252</v>
      </c>
      <c r="S37" s="1353">
        <v>7881</v>
      </c>
      <c r="T37" s="290">
        <v>9295</v>
      </c>
      <c r="U37" s="290">
        <v>10761</v>
      </c>
      <c r="V37" s="290">
        <v>12061</v>
      </c>
      <c r="W37" s="290">
        <v>10742</v>
      </c>
      <c r="X37" s="290">
        <v>11506</v>
      </c>
      <c r="Y37" s="290">
        <v>10523</v>
      </c>
      <c r="Z37" s="290">
        <v>13282</v>
      </c>
      <c r="AA37" s="290">
        <v>12455</v>
      </c>
      <c r="AB37" s="290">
        <v>11681</v>
      </c>
      <c r="AC37" s="290">
        <v>12500</v>
      </c>
      <c r="AD37" s="290">
        <v>9770</v>
      </c>
      <c r="AE37" s="290">
        <v>12996</v>
      </c>
      <c r="AF37" s="290">
        <v>10930</v>
      </c>
      <c r="AG37" s="290">
        <v>14655</v>
      </c>
      <c r="AH37" s="1356">
        <v>22197</v>
      </c>
      <c r="AJ37" s="1325"/>
    </row>
    <row r="38" spans="1:40" s="37" customFormat="1" ht="18" customHeight="1">
      <c r="A38" s="548" t="s">
        <v>203</v>
      </c>
      <c r="B38" s="1358">
        <v>827937</v>
      </c>
      <c r="C38" s="1359">
        <v>948551</v>
      </c>
      <c r="D38" s="1359">
        <v>1111818</v>
      </c>
      <c r="E38" s="1359">
        <v>1377636</v>
      </c>
      <c r="F38" s="1359">
        <v>1561479</v>
      </c>
      <c r="G38" s="1359">
        <v>1385129</v>
      </c>
      <c r="H38" s="1359">
        <v>1991000</v>
      </c>
      <c r="I38" s="1359">
        <v>1841000</v>
      </c>
      <c r="J38" s="1359">
        <v>2069000</v>
      </c>
      <c r="K38" s="1359">
        <v>2100000</v>
      </c>
      <c r="L38" s="1359">
        <v>1950000</v>
      </c>
      <c r="M38" s="1359">
        <v>2088000</v>
      </c>
      <c r="N38" s="1359">
        <v>2222706</v>
      </c>
      <c r="O38" s="1359">
        <v>2434285</v>
      </c>
      <c r="P38" s="1359">
        <v>2686205</v>
      </c>
      <c r="Q38" s="1360">
        <v>2696732</v>
      </c>
      <c r="R38" s="1360">
        <v>2418238</v>
      </c>
      <c r="S38" s="1360">
        <v>2303247</v>
      </c>
      <c r="T38" s="1359">
        <v>2349012</v>
      </c>
      <c r="U38" s="1359">
        <v>2470063</v>
      </c>
      <c r="V38" s="1359">
        <v>2400924</v>
      </c>
      <c r="W38" s="1359">
        <v>2416081</v>
      </c>
      <c r="X38" s="1359">
        <v>2403750</v>
      </c>
      <c r="Y38" s="1359">
        <v>2141193</v>
      </c>
      <c r="Z38" s="1359">
        <v>2172998</v>
      </c>
      <c r="AA38" s="1359">
        <v>2392228</v>
      </c>
      <c r="AB38" s="1359">
        <v>2464908</v>
      </c>
      <c r="AC38" s="1359">
        <v>2405390</v>
      </c>
      <c r="AD38" s="1359">
        <v>2441239</v>
      </c>
      <c r="AE38" s="1359">
        <v>2659405</v>
      </c>
      <c r="AF38" s="1359">
        <v>3186531</v>
      </c>
      <c r="AG38" s="1359">
        <v>3652073</v>
      </c>
      <c r="AH38" s="1361">
        <v>3938625</v>
      </c>
      <c r="AI38" s="1362"/>
      <c r="AJ38" s="1325"/>
    </row>
    <row r="39" spans="1:40" s="1277" customFormat="1" ht="14.25" customHeight="1">
      <c r="A39" s="1276" t="s">
        <v>1146</v>
      </c>
      <c r="B39" s="1276"/>
      <c r="AG39" s="1278"/>
      <c r="AJ39" s="1278"/>
      <c r="AK39" s="1278"/>
      <c r="AL39" s="1278"/>
      <c r="AM39" s="1278"/>
      <c r="AN39" s="1278"/>
    </row>
    <row r="40" spans="1:40" s="1277" customFormat="1" ht="14.25" customHeight="1">
      <c r="A40" s="1276" t="s">
        <v>1147</v>
      </c>
      <c r="B40" s="1276"/>
      <c r="AG40" s="1278"/>
      <c r="AJ40" s="1278"/>
      <c r="AK40" s="1278"/>
      <c r="AL40" s="1278"/>
      <c r="AM40" s="1278"/>
      <c r="AN40" s="1278"/>
    </row>
    <row r="41" spans="1:40" s="1277" customFormat="1" ht="14.25" customHeight="1">
      <c r="A41" s="1276" t="s">
        <v>1148</v>
      </c>
      <c r="B41" s="1276"/>
      <c r="AG41" s="1278"/>
      <c r="AJ41" s="1278"/>
      <c r="AK41" s="1278"/>
      <c r="AL41" s="1278"/>
      <c r="AM41" s="1278"/>
      <c r="AN41" s="1278"/>
    </row>
    <row r="42" spans="1:40" s="1277" customFormat="1" ht="14.25" customHeight="1">
      <c r="A42" s="1276" t="s">
        <v>1149</v>
      </c>
      <c r="B42" s="1276"/>
      <c r="AG42" s="1278"/>
      <c r="AJ42" s="1278"/>
      <c r="AK42" s="1278"/>
      <c r="AL42" s="1278"/>
      <c r="AM42" s="1278"/>
      <c r="AN42" s="1278"/>
    </row>
    <row r="43" spans="1:40" s="1277" customFormat="1" ht="14.25" customHeight="1">
      <c r="A43" s="1276" t="s">
        <v>1150</v>
      </c>
      <c r="B43" s="1276"/>
      <c r="AG43" s="1278"/>
      <c r="AJ43" s="1278"/>
      <c r="AK43" s="1278"/>
      <c r="AL43" s="1278"/>
      <c r="AM43" s="1278"/>
      <c r="AN43" s="1278"/>
    </row>
    <row r="44" spans="1:40" s="281" customFormat="1" ht="12.75">
      <c r="A44" s="278" t="s">
        <v>1372</v>
      </c>
      <c r="B44" s="279"/>
      <c r="C44" s="279"/>
      <c r="D44" s="279"/>
      <c r="E44" s="279"/>
      <c r="F44" s="279"/>
      <c r="G44" s="279"/>
      <c r="H44" s="280"/>
      <c r="AG44" s="280"/>
    </row>
    <row r="46" spans="1:40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3"/>
      <c r="AH46" s="52"/>
    </row>
    <row r="47" spans="1:40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3"/>
      <c r="AH47" s="52"/>
    </row>
    <row r="48" spans="1:40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3"/>
      <c r="AH48" s="52"/>
    </row>
    <row r="49" spans="2:34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3"/>
      <c r="AH49" s="52"/>
    </row>
    <row r="50" spans="2:34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3"/>
      <c r="AH50" s="52"/>
    </row>
    <row r="51" spans="2:34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3"/>
      <c r="AH51" s="52"/>
    </row>
    <row r="52" spans="2:34"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3"/>
      <c r="AH52" s="52"/>
    </row>
    <row r="53" spans="2:34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3"/>
      <c r="AH53" s="52"/>
    </row>
    <row r="54" spans="2:34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3"/>
      <c r="AH54" s="52"/>
    </row>
    <row r="55" spans="2:34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3"/>
      <c r="AH55" s="52"/>
    </row>
    <row r="56" spans="2:34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3"/>
      <c r="AH56" s="52"/>
    </row>
    <row r="57" spans="2:34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3"/>
      <c r="AH57" s="52"/>
    </row>
    <row r="58" spans="2:34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3"/>
      <c r="AH58" s="52"/>
    </row>
    <row r="59" spans="2:34"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3"/>
      <c r="AH59" s="52"/>
    </row>
    <row r="60" spans="2:34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3"/>
      <c r="AH60" s="52"/>
    </row>
    <row r="61" spans="2:34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3"/>
      <c r="AH61" s="52"/>
    </row>
    <row r="62" spans="2:34">
      <c r="B62" s="52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H62" s="36"/>
    </row>
    <row r="63" spans="2:34">
      <c r="B63" s="52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H63" s="36"/>
    </row>
    <row r="64" spans="2:34">
      <c r="B64" s="52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H64" s="36"/>
    </row>
    <row r="65" spans="2:34">
      <c r="B65" s="52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H65" s="36"/>
    </row>
    <row r="66" spans="2:34">
      <c r="B66" s="52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H66" s="36"/>
    </row>
    <row r="67" spans="2:34">
      <c r="B67" s="52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H67" s="36"/>
    </row>
    <row r="68" spans="2:34">
      <c r="B68" s="52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H68" s="36"/>
    </row>
    <row r="69" spans="2:34"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H69" s="36"/>
    </row>
    <row r="70" spans="2:34"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H70" s="36"/>
    </row>
    <row r="71" spans="2:34"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H71" s="36"/>
    </row>
    <row r="72" spans="2:34"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H72" s="36"/>
    </row>
  </sheetData>
  <pageMargins left="0.25" right="0.25" top="0.75" bottom="0.75" header="0.3" footer="0.3"/>
  <pageSetup paperSize="9" scale="75" orientation="landscape" horizontalDpi="300" verticalDpi="300" r:id="rId1"/>
  <headerFooter alignWithMargins="0"/>
  <colBreaks count="1" manualBreakCount="1">
    <brk id="1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54"/>
  <sheetViews>
    <sheetView workbookViewId="0"/>
  </sheetViews>
  <sheetFormatPr defaultColWidth="7.85546875" defaultRowHeight="12"/>
  <cols>
    <col min="1" max="1" width="18.5703125" style="1363" customWidth="1"/>
    <col min="2" max="2" width="11.5703125" style="1363" customWidth="1"/>
    <col min="3" max="6" width="12.42578125" style="1363" customWidth="1"/>
    <col min="7" max="7" width="12.42578125" style="946" customWidth="1"/>
    <col min="8" max="249" width="10.7109375" style="1363" customWidth="1"/>
    <col min="250" max="250" width="18.5703125" style="1363" customWidth="1"/>
    <col min="251" max="251" width="0.5703125" style="1363" customWidth="1"/>
    <col min="252" max="252" width="9.28515625" style="1363" customWidth="1"/>
    <col min="253" max="253" width="2.140625" style="1363" customWidth="1"/>
    <col min="254" max="254" width="7.85546875" style="1363" customWidth="1"/>
    <col min="255" max="255" width="3.5703125" style="1363" customWidth="1"/>
    <col min="256" max="16384" width="7.85546875" style="1363"/>
  </cols>
  <sheetData>
    <row r="1" spans="1:15">
      <c r="G1" s="202" t="s">
        <v>98</v>
      </c>
    </row>
    <row r="2" spans="1:15">
      <c r="A2" s="1364"/>
      <c r="B2" s="1364"/>
      <c r="C2" s="1364"/>
      <c r="D2" s="1364"/>
      <c r="E2" s="1364"/>
      <c r="F2" s="1364"/>
      <c r="G2" s="1365" t="s">
        <v>1014</v>
      </c>
    </row>
    <row r="3" spans="1:15" ht="15" customHeight="1">
      <c r="A3" s="1364"/>
      <c r="B3" s="1364"/>
      <c r="C3" s="1364"/>
      <c r="D3" s="1364"/>
      <c r="E3" s="1364"/>
      <c r="F3" s="1364"/>
      <c r="G3" s="1257"/>
    </row>
    <row r="4" spans="1:15" s="1369" customFormat="1" ht="12.95" customHeight="1">
      <c r="A4" s="1366" t="s">
        <v>1151</v>
      </c>
      <c r="B4" s="1367"/>
      <c r="C4" s="1366"/>
      <c r="D4" s="1366"/>
      <c r="E4" s="1368"/>
      <c r="F4" s="1368"/>
      <c r="G4" s="1368"/>
    </row>
    <row r="5" spans="1:15" s="1373" customFormat="1" ht="11.25" customHeight="1">
      <c r="A5" s="1366" t="s">
        <v>1152</v>
      </c>
      <c r="B5" s="1370"/>
      <c r="C5" s="1370"/>
      <c r="D5" s="1371"/>
      <c r="E5" s="1372"/>
      <c r="F5" s="1372"/>
      <c r="G5" s="1372"/>
    </row>
    <row r="6" spans="1:15" s="1373" customFormat="1" ht="6" customHeight="1">
      <c r="A6" s="1374" t="s">
        <v>186</v>
      </c>
      <c r="B6" s="1364"/>
      <c r="C6" s="1364"/>
      <c r="D6" s="1364"/>
      <c r="E6" s="1364"/>
      <c r="F6" s="1364"/>
      <c r="G6" s="1281"/>
    </row>
    <row r="7" spans="1:15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5" ht="35.25" customHeight="1">
      <c r="A8" s="1702"/>
      <c r="B8" s="1705"/>
      <c r="C8" s="1707"/>
      <c r="D8" s="1707"/>
      <c r="E8" s="1707"/>
      <c r="F8" s="1707"/>
      <c r="G8" s="1698"/>
    </row>
    <row r="9" spans="1:15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ht="21" customHeight="1">
      <c r="A10" s="1377" t="s">
        <v>226</v>
      </c>
      <c r="B10" s="1378">
        <v>2470063</v>
      </c>
      <c r="C10" s="1379">
        <v>46.8</v>
      </c>
      <c r="D10" s="1379">
        <v>23.1</v>
      </c>
      <c r="E10" s="1379">
        <v>12.5</v>
      </c>
      <c r="F10" s="1379">
        <v>5.0999999999999996</v>
      </c>
      <c r="G10" s="1380">
        <v>12.5</v>
      </c>
      <c r="O10" s="1381"/>
    </row>
    <row r="11" spans="1:15" ht="21" customHeight="1">
      <c r="A11" s="1377" t="s">
        <v>1158</v>
      </c>
      <c r="B11" s="1378">
        <v>2334392</v>
      </c>
      <c r="C11" s="1379">
        <v>46.9</v>
      </c>
      <c r="D11" s="1379">
        <v>23.9</v>
      </c>
      <c r="E11" s="1379">
        <v>12</v>
      </c>
      <c r="F11" s="1379">
        <v>5</v>
      </c>
      <c r="G11" s="1380">
        <v>12.2</v>
      </c>
      <c r="N11" s="1381"/>
    </row>
    <row r="12" spans="1:15" ht="20.25" customHeight="1">
      <c r="A12" s="1382" t="s">
        <v>1159</v>
      </c>
      <c r="B12" s="1383">
        <v>2127762</v>
      </c>
      <c r="C12" s="1384">
        <v>46.3</v>
      </c>
      <c r="D12" s="1384">
        <v>23.9</v>
      </c>
      <c r="E12" s="1384">
        <v>12.2</v>
      </c>
      <c r="F12" s="1384">
        <v>5</v>
      </c>
      <c r="G12" s="1385">
        <v>12.6</v>
      </c>
      <c r="N12" s="1381"/>
    </row>
    <row r="13" spans="1:15" ht="13.5" customHeight="1">
      <c r="A13" s="1386" t="s">
        <v>1160</v>
      </c>
      <c r="B13" s="1387">
        <v>36988</v>
      </c>
      <c r="C13" s="1388">
        <v>80.7</v>
      </c>
      <c r="D13" s="1388">
        <v>8.4</v>
      </c>
      <c r="E13" s="1388">
        <v>2.9</v>
      </c>
      <c r="F13" s="1388">
        <v>0.8</v>
      </c>
      <c r="G13" s="1389">
        <v>7.2</v>
      </c>
      <c r="N13" s="1381"/>
    </row>
    <row r="14" spans="1:15" ht="13.5" customHeight="1">
      <c r="A14" s="1386" t="s">
        <v>1161</v>
      </c>
      <c r="B14" s="1387">
        <v>52783</v>
      </c>
      <c r="C14" s="1388">
        <v>66.3</v>
      </c>
      <c r="D14" s="1388">
        <v>9.9</v>
      </c>
      <c r="E14" s="1388">
        <v>5.2</v>
      </c>
      <c r="F14" s="1388">
        <v>1.4</v>
      </c>
      <c r="G14" s="1389">
        <v>17.3</v>
      </c>
      <c r="N14" s="1381"/>
    </row>
    <row r="15" spans="1:15" ht="13.5" customHeight="1">
      <c r="A15" s="1386" t="s">
        <v>1162</v>
      </c>
      <c r="B15" s="1387">
        <v>182689</v>
      </c>
      <c r="C15" s="1388">
        <v>70</v>
      </c>
      <c r="D15" s="1388">
        <v>20.3</v>
      </c>
      <c r="E15" s="1388">
        <v>2.6</v>
      </c>
      <c r="F15" s="1388">
        <v>1.1000000000000001</v>
      </c>
      <c r="G15" s="1389">
        <v>5.9</v>
      </c>
      <c r="N15" s="1381"/>
    </row>
    <row r="16" spans="1:15" ht="13.5" customHeight="1">
      <c r="A16" s="1386" t="s">
        <v>1163</v>
      </c>
      <c r="B16" s="1387">
        <v>130156</v>
      </c>
      <c r="C16" s="1388">
        <v>43.3</v>
      </c>
      <c r="D16" s="1388">
        <v>3.7</v>
      </c>
      <c r="E16" s="1388">
        <v>39.6</v>
      </c>
      <c r="F16" s="1388">
        <v>3.4</v>
      </c>
      <c r="G16" s="1389">
        <v>9.9</v>
      </c>
      <c r="N16" s="1381"/>
    </row>
    <row r="17" spans="1:14" ht="13.5" customHeight="1">
      <c r="A17" s="1386" t="s">
        <v>1164</v>
      </c>
      <c r="B17" s="1387">
        <v>1391849</v>
      </c>
      <c r="C17" s="1388">
        <v>43.3</v>
      </c>
      <c r="D17" s="1388">
        <v>22.1</v>
      </c>
      <c r="E17" s="1388">
        <v>13.2</v>
      </c>
      <c r="F17" s="1388">
        <v>6.9</v>
      </c>
      <c r="G17" s="1389">
        <v>14.5</v>
      </c>
      <c r="N17" s="1381"/>
    </row>
    <row r="18" spans="1:14" ht="13.5" customHeight="1">
      <c r="A18" s="1386" t="s">
        <v>1165</v>
      </c>
      <c r="B18" s="1387">
        <v>20202</v>
      </c>
      <c r="C18" s="1388">
        <v>67.599999999999994</v>
      </c>
      <c r="D18" s="1388">
        <v>13.5</v>
      </c>
      <c r="E18" s="1388">
        <v>3.7</v>
      </c>
      <c r="F18" s="1388">
        <v>0.2</v>
      </c>
      <c r="G18" s="1389">
        <v>14.9</v>
      </c>
      <c r="N18" s="1381"/>
    </row>
    <row r="19" spans="1:14" ht="13.5" customHeight="1">
      <c r="A19" s="1386" t="s">
        <v>1166</v>
      </c>
      <c r="B19" s="1387">
        <v>88125</v>
      </c>
      <c r="C19" s="1388">
        <v>8.6999999999999993</v>
      </c>
      <c r="D19" s="1388">
        <v>78.7</v>
      </c>
      <c r="E19" s="1388">
        <v>2.7</v>
      </c>
      <c r="F19" s="1388">
        <v>0.8</v>
      </c>
      <c r="G19" s="1389">
        <v>9.1</v>
      </c>
      <c r="N19" s="1381"/>
    </row>
    <row r="20" spans="1:14" ht="13.5" customHeight="1">
      <c r="A20" s="1386" t="s">
        <v>1167</v>
      </c>
      <c r="B20" s="1387">
        <v>29290</v>
      </c>
      <c r="C20" s="1388">
        <v>21.9</v>
      </c>
      <c r="D20" s="1388">
        <v>71.5</v>
      </c>
      <c r="E20" s="1388">
        <v>1.1000000000000001</v>
      </c>
      <c r="F20" s="1388">
        <v>0.4</v>
      </c>
      <c r="G20" s="1389">
        <v>5.0999999999999996</v>
      </c>
      <c r="N20" s="1381"/>
    </row>
    <row r="21" spans="1:14" ht="13.5" customHeight="1">
      <c r="A21" s="1386" t="s">
        <v>1168</v>
      </c>
      <c r="B21" s="1387">
        <v>29493</v>
      </c>
      <c r="C21" s="1388">
        <v>53.8</v>
      </c>
      <c r="D21" s="1388">
        <v>27.4</v>
      </c>
      <c r="E21" s="1388">
        <v>3.9</v>
      </c>
      <c r="F21" s="1388">
        <v>0.9</v>
      </c>
      <c r="G21" s="1389">
        <v>13.9</v>
      </c>
      <c r="N21" s="1381"/>
    </row>
    <row r="22" spans="1:14" ht="13.5" customHeight="1">
      <c r="A22" s="1386" t="s">
        <v>1169</v>
      </c>
      <c r="B22" s="1387">
        <v>22879</v>
      </c>
      <c r="C22" s="1388">
        <v>79.2</v>
      </c>
      <c r="D22" s="1388">
        <v>9</v>
      </c>
      <c r="E22" s="1388">
        <v>3.3</v>
      </c>
      <c r="F22" s="1388">
        <v>1.5</v>
      </c>
      <c r="G22" s="1389">
        <v>7</v>
      </c>
      <c r="N22" s="1381"/>
    </row>
    <row r="23" spans="1:14" ht="13.5" customHeight="1">
      <c r="A23" s="1390" t="s">
        <v>1170</v>
      </c>
      <c r="B23" s="1391">
        <v>29547</v>
      </c>
      <c r="C23" s="1388">
        <v>29.7</v>
      </c>
      <c r="D23" s="1388">
        <v>62.4</v>
      </c>
      <c r="E23" s="1388">
        <v>2</v>
      </c>
      <c r="F23" s="1388">
        <v>0.6</v>
      </c>
      <c r="G23" s="1389">
        <v>5.2</v>
      </c>
      <c r="N23" s="1381"/>
    </row>
    <row r="24" spans="1:14" ht="13.5" customHeight="1">
      <c r="A24" s="1386" t="s">
        <v>1171</v>
      </c>
      <c r="B24" s="1387">
        <v>52711</v>
      </c>
      <c r="C24" s="1388">
        <v>39.200000000000003</v>
      </c>
      <c r="D24" s="1388">
        <v>39.9</v>
      </c>
      <c r="E24" s="1388">
        <v>7.1</v>
      </c>
      <c r="F24" s="1388">
        <v>2</v>
      </c>
      <c r="G24" s="1389">
        <v>11.7</v>
      </c>
      <c r="N24" s="1381"/>
    </row>
    <row r="25" spans="1:14" ht="13.5" customHeight="1">
      <c r="A25" s="1386" t="s">
        <v>1172</v>
      </c>
      <c r="B25" s="1387">
        <v>14904</v>
      </c>
      <c r="C25" s="1388">
        <v>60.4</v>
      </c>
      <c r="D25" s="1388">
        <v>15.2</v>
      </c>
      <c r="E25" s="1388">
        <v>15.1</v>
      </c>
      <c r="F25" s="1388">
        <v>0.6</v>
      </c>
      <c r="G25" s="1389">
        <v>8.6999999999999993</v>
      </c>
      <c r="N25" s="1381"/>
    </row>
    <row r="26" spans="1:14" ht="13.5" customHeight="1">
      <c r="A26" s="1386" t="s">
        <v>1173</v>
      </c>
      <c r="B26" s="1387">
        <v>46146</v>
      </c>
      <c r="C26" s="1388">
        <v>69.400000000000006</v>
      </c>
      <c r="D26" s="1388">
        <v>11.5</v>
      </c>
      <c r="E26" s="1388">
        <v>8.6</v>
      </c>
      <c r="F26" s="1388">
        <v>0.6</v>
      </c>
      <c r="G26" s="1389">
        <v>10</v>
      </c>
      <c r="N26" s="1381"/>
    </row>
    <row r="27" spans="1:14" ht="19.5" customHeight="1">
      <c r="A27" s="1382" t="s">
        <v>1174</v>
      </c>
      <c r="B27" s="1383">
        <v>206629</v>
      </c>
      <c r="C27" s="1384">
        <v>53.8</v>
      </c>
      <c r="D27" s="1384">
        <v>24.6</v>
      </c>
      <c r="E27" s="1384">
        <v>10.1</v>
      </c>
      <c r="F27" s="1384">
        <v>4.5999999999999996</v>
      </c>
      <c r="G27" s="1385">
        <v>7</v>
      </c>
      <c r="N27" s="1381"/>
    </row>
    <row r="28" spans="1:14" ht="13.5" customHeight="1">
      <c r="A28" s="1386" t="s">
        <v>1175</v>
      </c>
      <c r="B28" s="1391">
        <v>40194</v>
      </c>
      <c r="C28" s="1388">
        <v>77.400000000000006</v>
      </c>
      <c r="D28" s="1388">
        <v>11.9</v>
      </c>
      <c r="E28" s="1388">
        <v>4.0999999999999996</v>
      </c>
      <c r="F28" s="1388">
        <v>1.1000000000000001</v>
      </c>
      <c r="G28" s="1389">
        <v>5.6</v>
      </c>
      <c r="N28" s="1381"/>
    </row>
    <row r="29" spans="1:14" ht="13.5" customHeight="1">
      <c r="A29" s="1386" t="s">
        <v>1176</v>
      </c>
      <c r="B29" s="1387">
        <v>48281</v>
      </c>
      <c r="C29" s="1388">
        <v>8.1999999999999993</v>
      </c>
      <c r="D29" s="1388">
        <v>80.2</v>
      </c>
      <c r="E29" s="1388">
        <v>1.9</v>
      </c>
      <c r="F29" s="1388">
        <v>0.8</v>
      </c>
      <c r="G29" s="1389">
        <v>8.9</v>
      </c>
      <c r="N29" s="1381"/>
    </row>
    <row r="30" spans="1:14" ht="13.5" customHeight="1">
      <c r="A30" s="1392" t="s">
        <v>1177</v>
      </c>
      <c r="B30" s="1387">
        <v>97600</v>
      </c>
      <c r="C30" s="1388">
        <v>67</v>
      </c>
      <c r="D30" s="1388">
        <v>6.1</v>
      </c>
      <c r="E30" s="1388">
        <v>12.8</v>
      </c>
      <c r="F30" s="1388">
        <v>7.7</v>
      </c>
      <c r="G30" s="1389">
        <v>6.4</v>
      </c>
      <c r="N30" s="1381"/>
    </row>
    <row r="31" spans="1:14" ht="13.5" customHeight="1">
      <c r="A31" s="1392" t="s">
        <v>1178</v>
      </c>
      <c r="B31" s="1391">
        <v>20554</v>
      </c>
      <c r="C31" s="1388">
        <v>52.1</v>
      </c>
      <c r="D31" s="1388">
        <v>6.4</v>
      </c>
      <c r="E31" s="1388">
        <v>28.1</v>
      </c>
      <c r="F31" s="1388">
        <v>5</v>
      </c>
      <c r="G31" s="1389">
        <v>8.4</v>
      </c>
      <c r="N31" s="1381"/>
    </row>
    <row r="32" spans="1:14" ht="21" customHeight="1">
      <c r="A32" s="1393" t="s">
        <v>1179</v>
      </c>
      <c r="B32" s="1378">
        <v>13047</v>
      </c>
      <c r="C32" s="1379">
        <v>31.6</v>
      </c>
      <c r="D32" s="1379">
        <v>13</v>
      </c>
      <c r="E32" s="1379">
        <v>25.6</v>
      </c>
      <c r="F32" s="1379">
        <v>16.8</v>
      </c>
      <c r="G32" s="1380">
        <v>13</v>
      </c>
      <c r="N32" s="1381"/>
    </row>
    <row r="33" spans="1:14" ht="13.5" customHeight="1">
      <c r="A33" s="1392" t="s">
        <v>1135</v>
      </c>
      <c r="B33" s="1391">
        <v>5470</v>
      </c>
      <c r="C33" s="1388">
        <v>43.4</v>
      </c>
      <c r="D33" s="1388">
        <v>20</v>
      </c>
      <c r="E33" s="1388">
        <v>12.8</v>
      </c>
      <c r="F33" s="1388">
        <v>8.4</v>
      </c>
      <c r="G33" s="1389">
        <v>15.4</v>
      </c>
      <c r="N33" s="1381"/>
    </row>
    <row r="34" spans="1:14" ht="21" customHeight="1">
      <c r="A34" s="1393" t="s">
        <v>1180</v>
      </c>
      <c r="B34" s="1378">
        <v>28991</v>
      </c>
      <c r="C34" s="1379">
        <v>33.799999999999997</v>
      </c>
      <c r="D34" s="1379">
        <v>4</v>
      </c>
      <c r="E34" s="1379">
        <v>34.299999999999997</v>
      </c>
      <c r="F34" s="1379">
        <v>6.3</v>
      </c>
      <c r="G34" s="1380">
        <v>21.6</v>
      </c>
      <c r="N34" s="1381"/>
    </row>
    <row r="35" spans="1:14" ht="13.5" customHeight="1">
      <c r="A35" s="1392" t="s">
        <v>1138</v>
      </c>
      <c r="B35" s="1387">
        <v>22051</v>
      </c>
      <c r="C35" s="1388">
        <v>32.4</v>
      </c>
      <c r="D35" s="1388">
        <v>4.3</v>
      </c>
      <c r="E35" s="1388">
        <v>36.799999999999997</v>
      </c>
      <c r="F35" s="1388">
        <v>4.7</v>
      </c>
      <c r="G35" s="1389">
        <v>21.8</v>
      </c>
      <c r="N35" s="1381"/>
    </row>
    <row r="36" spans="1:14" ht="15.75" customHeight="1">
      <c r="A36" s="1393" t="s">
        <v>1181</v>
      </c>
      <c r="B36" s="1378">
        <v>81536</v>
      </c>
      <c r="C36" s="1379">
        <v>55.8</v>
      </c>
      <c r="D36" s="1379">
        <v>9.5</v>
      </c>
      <c r="E36" s="1379">
        <v>9.9</v>
      </c>
      <c r="F36" s="1379">
        <v>5.8</v>
      </c>
      <c r="G36" s="1380">
        <v>19.100000000000001</v>
      </c>
      <c r="N36" s="1381"/>
    </row>
    <row r="37" spans="1:14" ht="13.5" customHeight="1">
      <c r="A37" s="1392" t="s">
        <v>1182</v>
      </c>
      <c r="B37" s="1391">
        <v>14112</v>
      </c>
      <c r="C37" s="1388">
        <v>44.5</v>
      </c>
      <c r="D37" s="1388">
        <v>6.4</v>
      </c>
      <c r="E37" s="1388">
        <v>10.5</v>
      </c>
      <c r="F37" s="1388">
        <v>17.3</v>
      </c>
      <c r="G37" s="1389">
        <v>21.3</v>
      </c>
      <c r="N37" s="1381"/>
    </row>
    <row r="38" spans="1:14" ht="13.5" customHeight="1">
      <c r="A38" s="1386" t="s">
        <v>1183</v>
      </c>
      <c r="B38" s="1387">
        <v>40940</v>
      </c>
      <c r="C38" s="1388">
        <v>57.9</v>
      </c>
      <c r="D38" s="1388">
        <v>11.8</v>
      </c>
      <c r="E38" s="1388">
        <v>5.7</v>
      </c>
      <c r="F38" s="1388">
        <v>2.2999999999999998</v>
      </c>
      <c r="G38" s="1389">
        <v>22.3</v>
      </c>
      <c r="N38" s="1381"/>
    </row>
    <row r="39" spans="1:14" ht="13.5" customHeight="1">
      <c r="A39" s="1392" t="s">
        <v>1184</v>
      </c>
      <c r="B39" s="1387">
        <v>13762</v>
      </c>
      <c r="C39" s="1388">
        <v>61.6</v>
      </c>
      <c r="D39" s="1388">
        <v>7.1</v>
      </c>
      <c r="E39" s="1388">
        <v>14.9</v>
      </c>
      <c r="F39" s="1388">
        <v>3.8</v>
      </c>
      <c r="G39" s="1389">
        <v>12.7</v>
      </c>
      <c r="N39" s="1381"/>
    </row>
    <row r="40" spans="1:14" ht="13.5" customHeight="1">
      <c r="A40" s="1386" t="s">
        <v>1185</v>
      </c>
      <c r="B40" s="1387">
        <v>1559</v>
      </c>
      <c r="C40" s="1388">
        <v>49.5</v>
      </c>
      <c r="D40" s="1388">
        <v>10.9</v>
      </c>
      <c r="E40" s="1388">
        <v>26.2</v>
      </c>
      <c r="F40" s="1388">
        <v>10.1</v>
      </c>
      <c r="G40" s="1389">
        <v>3.4</v>
      </c>
      <c r="N40" s="1381"/>
    </row>
    <row r="41" spans="1:14" ht="21" customHeight="1">
      <c r="A41" s="1394" t="s">
        <v>1186</v>
      </c>
      <c r="B41" s="1378">
        <v>11535</v>
      </c>
      <c r="C41" s="1379">
        <v>14.6</v>
      </c>
      <c r="D41" s="1379">
        <v>7.7</v>
      </c>
      <c r="E41" s="1379">
        <v>58</v>
      </c>
      <c r="F41" s="1379">
        <v>4.0999999999999996</v>
      </c>
      <c r="G41" s="1380">
        <v>15.6</v>
      </c>
      <c r="N41" s="1381"/>
    </row>
    <row r="42" spans="1:14" ht="13.5" customHeight="1">
      <c r="A42" s="1395" t="s">
        <v>1145</v>
      </c>
      <c r="B42" s="1391">
        <v>10761</v>
      </c>
      <c r="C42" s="1388">
        <v>12.7</v>
      </c>
      <c r="D42" s="1388">
        <v>7.1</v>
      </c>
      <c r="E42" s="1388">
        <v>60.8</v>
      </c>
      <c r="F42" s="1388">
        <v>4.5</v>
      </c>
      <c r="G42" s="1389">
        <v>15</v>
      </c>
      <c r="N42" s="1381"/>
    </row>
    <row r="43" spans="1:14" ht="21" customHeight="1">
      <c r="A43" s="1396" t="s">
        <v>1187</v>
      </c>
      <c r="B43" s="1397">
        <v>559</v>
      </c>
      <c r="C43" s="1398">
        <v>44.1</v>
      </c>
      <c r="D43" s="1398">
        <v>38.4</v>
      </c>
      <c r="E43" s="1398">
        <v>8</v>
      </c>
      <c r="F43" s="1398">
        <v>0</v>
      </c>
      <c r="G43" s="1399">
        <v>9.5</v>
      </c>
      <c r="N43" s="1381"/>
    </row>
    <row r="44" spans="1:14" s="1373" customFormat="1">
      <c r="A44" s="1400"/>
      <c r="B44" s="1401"/>
      <c r="C44" s="1402"/>
      <c r="D44" s="1402"/>
      <c r="E44" s="1402"/>
      <c r="F44" s="1402"/>
      <c r="G44" s="1402"/>
    </row>
    <row r="45" spans="1:14" s="281" customFormat="1" ht="12.75">
      <c r="A45" s="278" t="s">
        <v>1372</v>
      </c>
      <c r="B45" s="279"/>
      <c r="C45" s="279"/>
      <c r="D45" s="279"/>
      <c r="E45" s="279"/>
      <c r="F45" s="279"/>
      <c r="G45" s="279"/>
      <c r="H45" s="280"/>
    </row>
    <row r="46" spans="1:14" s="1373" customFormat="1">
      <c r="A46" s="1400"/>
      <c r="B46" s="1401"/>
      <c r="C46" s="1402"/>
      <c r="D46" s="1402"/>
      <c r="E46" s="1402"/>
      <c r="F46" s="1402"/>
      <c r="G46" s="1402"/>
    </row>
    <row r="47" spans="1:14" s="1373" customFormat="1">
      <c r="A47" s="1364"/>
      <c r="B47" s="1403"/>
      <c r="C47" s="1402"/>
      <c r="D47" s="1402"/>
      <c r="E47" s="1402"/>
      <c r="F47" s="1402"/>
      <c r="G47" s="1402"/>
    </row>
    <row r="48" spans="1:14" s="1373" customFormat="1">
      <c r="A48" s="1364"/>
      <c r="B48" s="1403"/>
      <c r="C48" s="1402"/>
      <c r="D48" s="1402"/>
      <c r="E48" s="1402"/>
      <c r="F48" s="1402"/>
      <c r="G48" s="1402"/>
    </row>
    <row r="49" spans="1:7" s="1373" customFormat="1">
      <c r="A49" s="1364"/>
      <c r="B49" s="1403"/>
      <c r="C49" s="1402"/>
      <c r="D49" s="1402"/>
      <c r="E49" s="1402"/>
      <c r="F49" s="1402"/>
      <c r="G49" s="1402"/>
    </row>
    <row r="50" spans="1:7" s="1373" customFormat="1">
      <c r="A50" s="1364"/>
      <c r="B50" s="1403"/>
      <c r="C50" s="1402"/>
      <c r="D50" s="1402"/>
      <c r="E50" s="1402"/>
      <c r="F50" s="1402"/>
      <c r="G50" s="1404"/>
    </row>
    <row r="51" spans="1:7">
      <c r="A51" s="1364"/>
      <c r="B51" s="1403"/>
      <c r="C51" s="1402"/>
      <c r="D51" s="1402"/>
      <c r="E51" s="1402"/>
      <c r="F51" s="1402"/>
      <c r="G51" s="1404"/>
    </row>
    <row r="52" spans="1:7">
      <c r="A52" s="1364"/>
      <c r="B52" s="1364"/>
      <c r="C52" s="1402"/>
      <c r="D52" s="1402"/>
      <c r="E52" s="1402"/>
      <c r="F52" s="1402"/>
      <c r="G52" s="1404"/>
    </row>
    <row r="53" spans="1:7">
      <c r="A53" s="1364"/>
      <c r="B53" s="1364"/>
      <c r="C53" s="1402"/>
      <c r="D53" s="1402"/>
      <c r="E53" s="1402"/>
      <c r="F53" s="1402"/>
      <c r="G53" s="1404"/>
    </row>
    <row r="54" spans="1:7">
      <c r="A54" s="1364"/>
      <c r="B54" s="1364"/>
      <c r="C54" s="1402"/>
      <c r="D54" s="1402"/>
      <c r="E54" s="1402"/>
      <c r="F54" s="1402"/>
      <c r="G54" s="1404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/>
  </sheetViews>
  <sheetFormatPr defaultColWidth="10.7109375" defaultRowHeight="12.75"/>
  <cols>
    <col min="1" max="1" width="10.7109375" style="440" customWidth="1"/>
    <col min="2" max="2" width="18.42578125" style="440" customWidth="1"/>
    <col min="3" max="3" width="28.140625" style="440" customWidth="1"/>
    <col min="4" max="4" width="25.85546875" style="440" customWidth="1"/>
    <col min="5" max="9" width="10.7109375" style="440" customWidth="1"/>
    <col min="10" max="16384" width="10.7109375" style="440"/>
  </cols>
  <sheetData>
    <row r="1" spans="1:4" ht="6" customHeight="1"/>
    <row r="2" spans="1:4" ht="44.25" customHeight="1">
      <c r="A2" s="1610" t="s">
        <v>458</v>
      </c>
      <c r="B2" s="1610"/>
      <c r="C2" s="441"/>
      <c r="D2" s="441"/>
    </row>
    <row r="3" spans="1:4" ht="15.75" customHeight="1">
      <c r="B3" s="447"/>
      <c r="C3" s="447"/>
      <c r="D3" s="447"/>
    </row>
    <row r="4" spans="1:4" ht="12.75" customHeight="1">
      <c r="A4" s="1611" t="s">
        <v>459</v>
      </c>
      <c r="B4" s="1611"/>
    </row>
    <row r="5" spans="1:4" ht="15.95" customHeight="1">
      <c r="A5" s="1612" t="s">
        <v>460</v>
      </c>
      <c r="B5" s="1612"/>
      <c r="C5" s="446" t="s">
        <v>461</v>
      </c>
      <c r="D5" s="446" t="s">
        <v>462</v>
      </c>
    </row>
    <row r="6" spans="1:4" ht="15.95" customHeight="1">
      <c r="A6" s="1612" t="s">
        <v>463</v>
      </c>
      <c r="B6" s="1612"/>
      <c r="C6" s="446" t="s">
        <v>464</v>
      </c>
      <c r="D6" s="446" t="s">
        <v>465</v>
      </c>
    </row>
    <row r="7" spans="1:4" ht="13.5" customHeight="1">
      <c r="A7" s="1613"/>
      <c r="B7" s="1613"/>
    </row>
    <row r="8" spans="1:4" ht="13.5" customHeight="1">
      <c r="A8" s="1614" t="s">
        <v>466</v>
      </c>
      <c r="B8" s="1614"/>
    </row>
    <row r="9" spans="1:4" ht="13.5" customHeight="1">
      <c r="A9" s="1612" t="s">
        <v>467</v>
      </c>
      <c r="B9" s="1612"/>
      <c r="C9" s="446" t="s">
        <v>468</v>
      </c>
      <c r="D9" s="446" t="s">
        <v>469</v>
      </c>
    </row>
    <row r="10" spans="1:4" ht="13.5" customHeight="1">
      <c r="A10" s="1612" t="s">
        <v>470</v>
      </c>
      <c r="B10" s="1612"/>
      <c r="C10" s="446" t="s">
        <v>471</v>
      </c>
      <c r="D10" s="446" t="s">
        <v>472</v>
      </c>
    </row>
    <row r="11" spans="1:4" ht="13.5" customHeight="1">
      <c r="A11" s="1612" t="s">
        <v>473</v>
      </c>
      <c r="B11" s="1612"/>
      <c r="C11" s="446" t="s">
        <v>474</v>
      </c>
      <c r="D11" s="446" t="s">
        <v>475</v>
      </c>
    </row>
    <row r="12" spans="1:4" ht="13.5" customHeight="1">
      <c r="A12" s="1613"/>
      <c r="B12" s="1613"/>
    </row>
    <row r="13" spans="1:4" ht="13.5" customHeight="1">
      <c r="A13" s="1614" t="s">
        <v>476</v>
      </c>
      <c r="B13" s="1614"/>
    </row>
    <row r="14" spans="1:4" ht="13.5" customHeight="1">
      <c r="A14" s="448" t="s">
        <v>477</v>
      </c>
      <c r="B14" s="448"/>
      <c r="C14" s="446" t="s">
        <v>478</v>
      </c>
      <c r="D14" s="446" t="s">
        <v>479</v>
      </c>
    </row>
    <row r="15" spans="1:4" ht="13.5" customHeight="1">
      <c r="A15" s="448" t="s">
        <v>522</v>
      </c>
      <c r="B15" s="446"/>
      <c r="C15" s="449" t="s">
        <v>523</v>
      </c>
      <c r="D15" s="446"/>
    </row>
    <row r="16" spans="1:4" ht="13.5" customHeight="1">
      <c r="A16" s="1613"/>
      <c r="B16" s="1613"/>
    </row>
    <row r="17" spans="1:7" ht="13.5" customHeight="1">
      <c r="A17" s="1614" t="s">
        <v>480</v>
      </c>
      <c r="B17" s="1614"/>
    </row>
    <row r="18" spans="1:7" ht="13.5" customHeight="1">
      <c r="A18" s="1612" t="s">
        <v>481</v>
      </c>
      <c r="B18" s="1612"/>
      <c r="C18" s="446" t="s">
        <v>482</v>
      </c>
      <c r="D18" s="446" t="s">
        <v>483</v>
      </c>
    </row>
    <row r="19" spans="1:7" ht="13.5" customHeight="1">
      <c r="A19" s="1615" t="s">
        <v>484</v>
      </c>
      <c r="B19" s="1615"/>
      <c r="C19" s="447" t="s">
        <v>485</v>
      </c>
      <c r="D19" s="447" t="s">
        <v>486</v>
      </c>
    </row>
    <row r="20" spans="1:7" ht="12.75" customHeight="1">
      <c r="A20" s="1613"/>
      <c r="B20" s="1613"/>
      <c r="C20" s="442"/>
      <c r="D20" s="442"/>
    </row>
    <row r="21" spans="1:7" ht="17.100000000000001" customHeight="1">
      <c r="A21" s="1611" t="s">
        <v>487</v>
      </c>
      <c r="B21" s="1611"/>
      <c r="C21" s="441"/>
      <c r="D21" s="441"/>
    </row>
    <row r="22" spans="1:7" ht="17.100000000000001" customHeight="1">
      <c r="A22" s="1615" t="s">
        <v>488</v>
      </c>
      <c r="B22" s="1615"/>
      <c r="C22" s="447" t="s">
        <v>489</v>
      </c>
      <c r="D22" s="447" t="s">
        <v>490</v>
      </c>
    </row>
    <row r="23" spans="1:7" ht="17.25" customHeight="1">
      <c r="A23" s="1615" t="s">
        <v>491</v>
      </c>
      <c r="B23" s="1615"/>
      <c r="C23" s="447" t="s">
        <v>492</v>
      </c>
      <c r="D23" s="447" t="s">
        <v>493</v>
      </c>
    </row>
    <row r="24" spans="1:7" ht="13.5" customHeight="1">
      <c r="A24" s="1613"/>
      <c r="B24" s="1613"/>
      <c r="C24" s="441"/>
      <c r="D24" s="447" t="s">
        <v>494</v>
      </c>
    </row>
    <row r="25" spans="1:7" ht="13.5" customHeight="1">
      <c r="A25" s="1616"/>
      <c r="B25" s="1616"/>
      <c r="C25" s="447"/>
      <c r="D25" s="447"/>
    </row>
    <row r="26" spans="1:7">
      <c r="A26" s="1616"/>
      <c r="B26" s="1616"/>
      <c r="C26" s="447"/>
      <c r="D26" s="447"/>
    </row>
    <row r="27" spans="1:7" ht="17.100000000000001" customHeight="1">
      <c r="A27" s="1610" t="s">
        <v>495</v>
      </c>
      <c r="B27" s="1610"/>
      <c r="C27" s="447"/>
      <c r="D27" s="447"/>
    </row>
    <row r="28" spans="1:7" ht="13.5" customHeight="1">
      <c r="A28" s="1615" t="s">
        <v>496</v>
      </c>
      <c r="B28" s="1615"/>
      <c r="C28" s="447" t="s">
        <v>497</v>
      </c>
      <c r="D28" s="447" t="s">
        <v>498</v>
      </c>
    </row>
    <row r="29" spans="1:7" ht="16.5" customHeight="1">
      <c r="A29" s="1616"/>
      <c r="B29" s="1616"/>
      <c r="C29" s="447"/>
      <c r="D29" s="447"/>
    </row>
    <row r="30" spans="1:7">
      <c r="A30" s="1609"/>
      <c r="B30" s="1609"/>
      <c r="C30" s="441"/>
      <c r="D30" s="441"/>
    </row>
    <row r="31" spans="1:7" ht="20.100000000000001" customHeight="1">
      <c r="A31" s="618" t="s">
        <v>499</v>
      </c>
      <c r="F31" s="443"/>
    </row>
    <row r="32" spans="1:7" ht="18" customHeight="1">
      <c r="A32" s="444" t="s">
        <v>611</v>
      </c>
      <c r="B32" s="445" t="s">
        <v>500</v>
      </c>
      <c r="F32" s="444"/>
      <c r="G32" s="445"/>
    </row>
    <row r="33" spans="1:6" ht="18" customHeight="1">
      <c r="A33" s="444" t="s">
        <v>177</v>
      </c>
      <c r="B33" s="440" t="s">
        <v>501</v>
      </c>
      <c r="F33" s="444"/>
    </row>
    <row r="34" spans="1:6" ht="18" customHeight="1">
      <c r="A34" s="444" t="s">
        <v>502</v>
      </c>
      <c r="B34" s="440" t="s">
        <v>503</v>
      </c>
      <c r="F34" s="444"/>
    </row>
    <row r="35" spans="1:6" ht="18" customHeight="1">
      <c r="A35" s="444">
        <v>0</v>
      </c>
      <c r="B35" s="440" t="s">
        <v>504</v>
      </c>
      <c r="F35" s="444"/>
    </row>
    <row r="36" spans="1:6" ht="18" customHeight="1">
      <c r="A36" s="444" t="s">
        <v>505</v>
      </c>
      <c r="B36" s="440" t="s">
        <v>506</v>
      </c>
      <c r="F36" s="444"/>
    </row>
    <row r="37" spans="1:6" ht="18" customHeight="1">
      <c r="A37" s="444" t="s">
        <v>588</v>
      </c>
      <c r="B37" s="440" t="s">
        <v>589</v>
      </c>
      <c r="F37" s="444"/>
    </row>
    <row r="38" spans="1:6" ht="18" customHeight="1">
      <c r="A38" s="444" t="s">
        <v>590</v>
      </c>
      <c r="B38" s="440" t="s">
        <v>591</v>
      </c>
      <c r="F38" s="444"/>
    </row>
    <row r="39" spans="1:6" ht="18" customHeight="1">
      <c r="A39" s="444" t="s">
        <v>592</v>
      </c>
      <c r="B39" s="440" t="s">
        <v>593</v>
      </c>
      <c r="F39" s="444"/>
    </row>
    <row r="40" spans="1:6" ht="18" customHeight="1">
      <c r="A40" s="444" t="s">
        <v>594</v>
      </c>
      <c r="B40" s="440" t="s">
        <v>595</v>
      </c>
      <c r="F40" s="444"/>
    </row>
    <row r="41" spans="1:6" ht="18" customHeight="1">
      <c r="A41" s="444" t="s">
        <v>507</v>
      </c>
      <c r="B41" s="440" t="s">
        <v>508</v>
      </c>
      <c r="F41" s="444"/>
    </row>
    <row r="42" spans="1:6" ht="18" customHeight="1">
      <c r="A42" s="444" t="s">
        <v>509</v>
      </c>
      <c r="B42" s="440" t="s">
        <v>510</v>
      </c>
      <c r="F42" s="444"/>
    </row>
    <row r="43" spans="1:6" ht="18" customHeight="1">
      <c r="A43" s="444" t="s">
        <v>511</v>
      </c>
      <c r="B43" s="440" t="s">
        <v>512</v>
      </c>
      <c r="F43" s="444"/>
    </row>
    <row r="44" spans="1:6" ht="18" customHeight="1">
      <c r="A44" s="444" t="s">
        <v>513</v>
      </c>
      <c r="B44" s="440" t="s">
        <v>514</v>
      </c>
      <c r="F44" s="444"/>
    </row>
    <row r="45" spans="1:6" ht="18" customHeight="1">
      <c r="A45" s="444" t="s">
        <v>456</v>
      </c>
      <c r="B45" s="440" t="s">
        <v>515</v>
      </c>
      <c r="F45" s="444"/>
    </row>
    <row r="46" spans="1:6" ht="18" customHeight="1">
      <c r="A46" s="444" t="s">
        <v>516</v>
      </c>
      <c r="B46" s="440" t="s">
        <v>517</v>
      </c>
      <c r="F46" s="444"/>
    </row>
    <row r="47" spans="1:6">
      <c r="A47" s="444" t="s">
        <v>455</v>
      </c>
      <c r="B47" s="440" t="s">
        <v>518</v>
      </c>
      <c r="F47" s="444"/>
    </row>
    <row r="48" spans="1:6">
      <c r="A48" s="444" t="s">
        <v>457</v>
      </c>
      <c r="B48" s="440" t="s">
        <v>519</v>
      </c>
      <c r="F48" s="444"/>
    </row>
    <row r="49" spans="1:2">
      <c r="A49" s="444" t="s">
        <v>596</v>
      </c>
      <c r="B49" s="440" t="s">
        <v>520</v>
      </c>
    </row>
    <row r="50" spans="1:2">
      <c r="A50" s="444" t="s">
        <v>597</v>
      </c>
      <c r="B50" s="440" t="s">
        <v>521</v>
      </c>
    </row>
    <row r="51" spans="1:2">
      <c r="B51" s="444"/>
    </row>
    <row r="52" spans="1:2">
      <c r="A52" s="444"/>
    </row>
    <row r="56" spans="1:2">
      <c r="A56" s="444"/>
    </row>
  </sheetData>
  <mergeCells count="26">
    <mergeCell ref="A20:B20"/>
    <mergeCell ref="A27:B27"/>
    <mergeCell ref="A28:B28"/>
    <mergeCell ref="A29:B29"/>
    <mergeCell ref="A21:B21"/>
    <mergeCell ref="A22:B22"/>
    <mergeCell ref="A23:B23"/>
    <mergeCell ref="A24:B24"/>
    <mergeCell ref="A25:B25"/>
    <mergeCell ref="A26:B26"/>
    <mergeCell ref="A30:B30"/>
    <mergeCell ref="A2:B2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6:B16"/>
    <mergeCell ref="A17:B17"/>
    <mergeCell ref="A18:B18"/>
    <mergeCell ref="A19:B19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P61"/>
  <sheetViews>
    <sheetView workbookViewId="0"/>
  </sheetViews>
  <sheetFormatPr defaultColWidth="7.85546875" defaultRowHeight="12"/>
  <cols>
    <col min="1" max="1" width="18.570312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49" width="10.7109375" style="1364" customWidth="1"/>
    <col min="250" max="250" width="18.5703125" style="1364" customWidth="1"/>
    <col min="251" max="251" width="0.5703125" style="1364" customWidth="1"/>
    <col min="252" max="252" width="9.28515625" style="1364" customWidth="1"/>
    <col min="253" max="253" width="2.140625" style="1364" customWidth="1"/>
    <col min="254" max="254" width="7.85546875" style="1364" customWidth="1"/>
    <col min="255" max="255" width="3.5703125" style="1364" customWidth="1"/>
    <col min="256" max="16384" width="7.85546875" style="1364"/>
  </cols>
  <sheetData>
    <row r="1" spans="1:16">
      <c r="A1" s="1405"/>
      <c r="G1" s="202" t="s">
        <v>98</v>
      </c>
    </row>
    <row r="2" spans="1:16">
      <c r="G2" s="1406" t="s">
        <v>1014</v>
      </c>
    </row>
    <row r="3" spans="1:16" ht="13.5" customHeight="1"/>
    <row r="4" spans="1:16" s="1369" customFormat="1" ht="12.95" customHeight="1">
      <c r="A4" s="1366" t="s">
        <v>1188</v>
      </c>
      <c r="B4" s="1367"/>
      <c r="C4" s="1408"/>
      <c r="D4" s="1408"/>
      <c r="E4" s="1409"/>
      <c r="F4" s="1409"/>
      <c r="G4" s="1409"/>
    </row>
    <row r="5" spans="1:16" s="1370" customFormat="1" ht="11.25" customHeight="1">
      <c r="A5" s="1366" t="s">
        <v>1189</v>
      </c>
      <c r="C5" s="1410"/>
      <c r="D5" s="1411"/>
      <c r="E5" s="1412"/>
      <c r="F5" s="1412"/>
      <c r="G5" s="1412"/>
    </row>
    <row r="6" spans="1:16" s="1400" customFormat="1" ht="6" customHeight="1">
      <c r="A6" s="1374"/>
      <c r="B6" s="1364"/>
      <c r="C6" s="1405"/>
      <c r="D6" s="1405"/>
      <c r="E6" s="1405"/>
      <c r="F6" s="1405"/>
      <c r="G6" s="1413"/>
    </row>
    <row r="7" spans="1:16" s="1414" customFormat="1" ht="12.75" customHeight="1">
      <c r="A7" s="1701" t="s">
        <v>1153</v>
      </c>
      <c r="B7" s="1708" t="s">
        <v>120</v>
      </c>
      <c r="C7" s="1706" t="s">
        <v>1154</v>
      </c>
      <c r="D7" s="1706" t="s">
        <v>1190</v>
      </c>
      <c r="E7" s="1706" t="s">
        <v>1191</v>
      </c>
      <c r="F7" s="1706" t="s">
        <v>1192</v>
      </c>
      <c r="G7" s="1697" t="s">
        <v>96</v>
      </c>
    </row>
    <row r="8" spans="1:16" ht="28.5" customHeight="1">
      <c r="A8" s="1702"/>
      <c r="B8" s="1709"/>
      <c r="C8" s="1707"/>
      <c r="D8" s="1707"/>
      <c r="E8" s="1707"/>
      <c r="F8" s="1707"/>
      <c r="G8" s="1698"/>
    </row>
    <row r="9" spans="1:16" ht="20.25" customHeight="1">
      <c r="A9" s="1703"/>
      <c r="B9" s="1415" t="s">
        <v>46</v>
      </c>
      <c r="C9" s="1699" t="s">
        <v>836</v>
      </c>
      <c r="D9" s="1699"/>
      <c r="E9" s="1699"/>
      <c r="F9" s="1699"/>
      <c r="G9" s="1700"/>
    </row>
    <row r="10" spans="1:16" s="1419" customFormat="1" ht="18.75" customHeight="1">
      <c r="A10" s="1377" t="s">
        <v>226</v>
      </c>
      <c r="B10" s="1416">
        <v>2400924</v>
      </c>
      <c r="C10" s="1417">
        <v>48</v>
      </c>
      <c r="D10" s="1417">
        <v>22.1</v>
      </c>
      <c r="E10" s="1417">
        <v>12.6</v>
      </c>
      <c r="F10" s="1417">
        <v>5.3</v>
      </c>
      <c r="G10" s="1418">
        <v>12</v>
      </c>
      <c r="H10" s="1363"/>
      <c r="I10" s="1363"/>
      <c r="J10" s="1363"/>
      <c r="K10" s="1363"/>
      <c r="L10" s="1363"/>
      <c r="M10" s="1363"/>
      <c r="N10" s="1363"/>
    </row>
    <row r="11" spans="1:16" s="1419" customFormat="1" ht="18.75" customHeight="1">
      <c r="A11" s="1377" t="s">
        <v>1158</v>
      </c>
      <c r="B11" s="1416">
        <v>2273688</v>
      </c>
      <c r="C11" s="1417">
        <v>48.2</v>
      </c>
      <c r="D11" s="1417">
        <v>22.9</v>
      </c>
      <c r="E11" s="1417">
        <v>12</v>
      </c>
      <c r="F11" s="1417">
        <v>5.2</v>
      </c>
      <c r="G11" s="1418">
        <v>11.7</v>
      </c>
      <c r="H11" s="1363"/>
      <c r="I11" s="1363"/>
      <c r="J11" s="1363"/>
      <c r="K11" s="1363"/>
      <c r="L11" s="1363"/>
      <c r="M11" s="1363"/>
      <c r="N11" s="1363"/>
    </row>
    <row r="12" spans="1:16" s="1423" customFormat="1" ht="18.75" customHeight="1">
      <c r="A12" s="1382" t="s">
        <v>1159</v>
      </c>
      <c r="B12" s="1420">
        <v>2040706</v>
      </c>
      <c r="C12" s="1421">
        <v>47.3</v>
      </c>
      <c r="D12" s="1421">
        <v>23.1</v>
      </c>
      <c r="E12" s="1421">
        <v>12.1</v>
      </c>
      <c r="F12" s="1421">
        <v>5.4</v>
      </c>
      <c r="G12" s="1422">
        <v>12.2</v>
      </c>
      <c r="H12" s="1363"/>
      <c r="I12" s="1363"/>
      <c r="J12" s="1363"/>
      <c r="K12" s="1363"/>
      <c r="L12" s="1363"/>
      <c r="M12" s="1363"/>
      <c r="N12" s="1363"/>
      <c r="O12" s="1419"/>
      <c r="P12" s="1419"/>
    </row>
    <row r="13" spans="1:16" ht="12.75" customHeight="1">
      <c r="A13" s="1386" t="s">
        <v>1160</v>
      </c>
      <c r="B13" s="1424">
        <v>23788</v>
      </c>
      <c r="C13" s="1425">
        <v>77.8</v>
      </c>
      <c r="D13" s="1425">
        <v>11.6</v>
      </c>
      <c r="E13" s="1425">
        <v>3.8</v>
      </c>
      <c r="F13" s="1425">
        <v>0.4</v>
      </c>
      <c r="G13" s="1426">
        <v>6.4</v>
      </c>
      <c r="H13" s="1363"/>
      <c r="I13" s="1363"/>
      <c r="J13" s="1363"/>
      <c r="K13" s="1363"/>
      <c r="L13" s="1363"/>
      <c r="M13" s="1363"/>
      <c r="N13" s="1363"/>
      <c r="O13" s="1419"/>
      <c r="P13" s="1419"/>
    </row>
    <row r="14" spans="1:16" ht="12.75" customHeight="1">
      <c r="A14" s="1386" t="s">
        <v>1161</v>
      </c>
      <c r="B14" s="1424">
        <v>37779</v>
      </c>
      <c r="C14" s="1425">
        <v>64.3</v>
      </c>
      <c r="D14" s="1425">
        <v>11.9</v>
      </c>
      <c r="E14" s="1425">
        <v>7.3</v>
      </c>
      <c r="F14" s="1425">
        <v>0.7</v>
      </c>
      <c r="G14" s="1426">
        <v>15.9</v>
      </c>
      <c r="H14" s="1363"/>
      <c r="I14" s="1363"/>
      <c r="J14" s="1363"/>
      <c r="K14" s="1363"/>
      <c r="L14" s="1363"/>
      <c r="M14" s="1363"/>
      <c r="N14" s="1363"/>
      <c r="O14" s="1419"/>
      <c r="P14" s="1419"/>
    </row>
    <row r="15" spans="1:16" ht="12.75" customHeight="1">
      <c r="A15" s="1386" t="s">
        <v>1162</v>
      </c>
      <c r="B15" s="1424">
        <v>152808</v>
      </c>
      <c r="C15" s="1425">
        <v>71.400000000000006</v>
      </c>
      <c r="D15" s="1425">
        <v>16.100000000000001</v>
      </c>
      <c r="E15" s="1425">
        <v>3.8</v>
      </c>
      <c r="F15" s="1425">
        <v>1</v>
      </c>
      <c r="G15" s="1426">
        <v>7.7</v>
      </c>
      <c r="H15" s="1363"/>
      <c r="I15" s="1363"/>
      <c r="J15" s="1363"/>
      <c r="K15" s="1363"/>
      <c r="L15" s="1363"/>
      <c r="M15" s="1363"/>
      <c r="N15" s="1363"/>
      <c r="O15" s="1419"/>
      <c r="P15" s="1419"/>
    </row>
    <row r="16" spans="1:16" ht="12.75" customHeight="1">
      <c r="A16" s="1386" t="s">
        <v>1163</v>
      </c>
      <c r="B16" s="1424">
        <v>126768</v>
      </c>
      <c r="C16" s="1425">
        <v>39.5</v>
      </c>
      <c r="D16" s="1425">
        <v>3.1</v>
      </c>
      <c r="E16" s="1425">
        <v>46.6</v>
      </c>
      <c r="F16" s="1425">
        <v>3.5</v>
      </c>
      <c r="G16" s="1426">
        <v>7.2</v>
      </c>
      <c r="H16" s="1363"/>
      <c r="I16" s="1363"/>
      <c r="J16" s="1363"/>
      <c r="K16" s="1363"/>
      <c r="L16" s="1363"/>
      <c r="M16" s="1363"/>
      <c r="N16" s="1363"/>
      <c r="O16" s="1419"/>
      <c r="P16" s="1419"/>
    </row>
    <row r="17" spans="1:16" ht="12.75" customHeight="1">
      <c r="A17" s="1386" t="s">
        <v>1164</v>
      </c>
      <c r="B17" s="1424">
        <v>1360136</v>
      </c>
      <c r="C17" s="1425">
        <v>45.7</v>
      </c>
      <c r="D17" s="1425">
        <v>21.2</v>
      </c>
      <c r="E17" s="1425">
        <v>11.7</v>
      </c>
      <c r="F17" s="1425">
        <v>7.2</v>
      </c>
      <c r="G17" s="1426">
        <v>14.1</v>
      </c>
      <c r="H17" s="1363"/>
      <c r="I17" s="1363"/>
      <c r="J17" s="1363"/>
      <c r="K17" s="1363"/>
      <c r="L17" s="1363"/>
      <c r="M17" s="1363"/>
      <c r="N17" s="1363"/>
      <c r="O17" s="1419"/>
      <c r="P17" s="1419"/>
    </row>
    <row r="18" spans="1:16" ht="12.75" customHeight="1">
      <c r="A18" s="1386" t="s">
        <v>1165</v>
      </c>
      <c r="B18" s="1424">
        <v>17865</v>
      </c>
      <c r="C18" s="1425">
        <v>73.400000000000006</v>
      </c>
      <c r="D18" s="1425">
        <v>7.6</v>
      </c>
      <c r="E18" s="1425">
        <v>4.3</v>
      </c>
      <c r="F18" s="1425">
        <v>1.4</v>
      </c>
      <c r="G18" s="1426">
        <v>13.3</v>
      </c>
      <c r="H18" s="1363"/>
      <c r="I18" s="1363"/>
      <c r="J18" s="1363"/>
      <c r="K18" s="1363"/>
      <c r="L18" s="1363"/>
      <c r="M18" s="1363"/>
      <c r="N18" s="1363"/>
      <c r="O18" s="1419"/>
      <c r="P18" s="1419"/>
    </row>
    <row r="19" spans="1:16" ht="12.75" customHeight="1">
      <c r="A19" s="1386" t="s">
        <v>1166</v>
      </c>
      <c r="B19" s="1424">
        <v>94028</v>
      </c>
      <c r="C19" s="1425">
        <v>12.9</v>
      </c>
      <c r="D19" s="1425">
        <v>76.599999999999994</v>
      </c>
      <c r="E19" s="1425">
        <v>2.4</v>
      </c>
      <c r="F19" s="1425">
        <v>0.7</v>
      </c>
      <c r="G19" s="1426">
        <v>7.5</v>
      </c>
      <c r="H19" s="1363"/>
      <c r="I19" s="1363"/>
      <c r="J19" s="1363"/>
      <c r="K19" s="1363"/>
      <c r="L19" s="1363"/>
      <c r="M19" s="1363"/>
      <c r="N19" s="1363"/>
      <c r="O19" s="1419"/>
      <c r="P19" s="1419"/>
    </row>
    <row r="20" spans="1:16" ht="12.75" customHeight="1">
      <c r="A20" s="1386" t="s">
        <v>1167</v>
      </c>
      <c r="B20" s="1424">
        <v>30333</v>
      </c>
      <c r="C20" s="1425">
        <v>27.1</v>
      </c>
      <c r="D20" s="1425">
        <v>62.4</v>
      </c>
      <c r="E20" s="1425">
        <v>2.2000000000000002</v>
      </c>
      <c r="F20" s="1425">
        <v>0.6</v>
      </c>
      <c r="G20" s="1426">
        <v>7.6</v>
      </c>
      <c r="H20" s="1363"/>
      <c r="I20" s="1363"/>
      <c r="J20" s="1363"/>
      <c r="K20" s="1363"/>
      <c r="L20" s="1363"/>
      <c r="M20" s="1363"/>
      <c r="N20" s="1363"/>
      <c r="O20" s="1419"/>
      <c r="P20" s="1419"/>
    </row>
    <row r="21" spans="1:16" ht="12.75" customHeight="1">
      <c r="A21" s="1386" t="s">
        <v>1168</v>
      </c>
      <c r="B21" s="1424">
        <v>28210</v>
      </c>
      <c r="C21" s="1425">
        <v>53.6</v>
      </c>
      <c r="D21" s="1425">
        <v>22.3</v>
      </c>
      <c r="E21" s="1425">
        <v>4.4000000000000004</v>
      </c>
      <c r="F21" s="1425">
        <v>1.1000000000000001</v>
      </c>
      <c r="G21" s="1426">
        <v>18.600000000000001</v>
      </c>
      <c r="H21" s="1363"/>
      <c r="I21" s="1363"/>
      <c r="J21" s="1363"/>
      <c r="K21" s="1363"/>
      <c r="L21" s="1363"/>
      <c r="M21" s="1363"/>
      <c r="N21" s="1363"/>
      <c r="O21" s="1419"/>
      <c r="P21" s="1419"/>
    </row>
    <row r="22" spans="1:16" ht="12.75" customHeight="1">
      <c r="A22" s="1386" t="s">
        <v>1169</v>
      </c>
      <c r="B22" s="1424">
        <v>24267</v>
      </c>
      <c r="C22" s="1425">
        <v>80.099999999999994</v>
      </c>
      <c r="D22" s="1425">
        <v>7.3</v>
      </c>
      <c r="E22" s="1425">
        <v>5.2</v>
      </c>
      <c r="F22" s="1425">
        <v>2.1</v>
      </c>
      <c r="G22" s="1426">
        <v>5.2</v>
      </c>
      <c r="H22" s="1363"/>
      <c r="I22" s="1363"/>
      <c r="J22" s="1363"/>
      <c r="K22" s="1363"/>
      <c r="L22" s="1363"/>
      <c r="M22" s="1363"/>
      <c r="N22" s="1363"/>
      <c r="O22" s="1419"/>
      <c r="P22" s="1419"/>
    </row>
    <row r="23" spans="1:16" ht="12.75" customHeight="1">
      <c r="A23" s="1386" t="s">
        <v>1170</v>
      </c>
      <c r="B23" s="1427">
        <v>30802</v>
      </c>
      <c r="C23" s="1425">
        <v>21.5</v>
      </c>
      <c r="D23" s="1425">
        <v>68.900000000000006</v>
      </c>
      <c r="E23" s="1425">
        <v>3</v>
      </c>
      <c r="F23" s="1425">
        <v>0.2</v>
      </c>
      <c r="G23" s="1426">
        <v>6.4</v>
      </c>
      <c r="H23" s="1363"/>
      <c r="I23" s="1363"/>
      <c r="J23" s="1363"/>
      <c r="K23" s="1363"/>
      <c r="L23" s="1363"/>
      <c r="M23" s="1363"/>
      <c r="N23" s="1363"/>
      <c r="O23" s="1419"/>
      <c r="P23" s="1419"/>
    </row>
    <row r="24" spans="1:16" ht="12.75" customHeight="1">
      <c r="A24" s="1386" t="s">
        <v>1171</v>
      </c>
      <c r="B24" s="1424">
        <v>47463</v>
      </c>
      <c r="C24" s="1425">
        <v>42.6</v>
      </c>
      <c r="D24" s="1425">
        <v>40.5</v>
      </c>
      <c r="E24" s="1425">
        <v>6.2</v>
      </c>
      <c r="F24" s="1425">
        <v>3.5</v>
      </c>
      <c r="G24" s="1426">
        <v>7.2</v>
      </c>
      <c r="H24" s="1363"/>
      <c r="I24" s="1363"/>
      <c r="J24" s="1363"/>
      <c r="K24" s="1363"/>
      <c r="L24" s="1363"/>
      <c r="M24" s="1363"/>
      <c r="N24" s="1363"/>
      <c r="O24" s="1419"/>
      <c r="P24" s="1419"/>
    </row>
    <row r="25" spans="1:16" ht="12.75" customHeight="1">
      <c r="A25" s="1386" t="s">
        <v>1172</v>
      </c>
      <c r="B25" s="1424">
        <v>13707</v>
      </c>
      <c r="C25" s="1425">
        <v>68.2</v>
      </c>
      <c r="D25" s="1425">
        <v>8.3000000000000007</v>
      </c>
      <c r="E25" s="1425">
        <v>19.399999999999999</v>
      </c>
      <c r="F25" s="1425">
        <v>0.3</v>
      </c>
      <c r="G25" s="1426">
        <v>3.7</v>
      </c>
      <c r="H25" s="1363"/>
      <c r="I25" s="1363"/>
      <c r="J25" s="1363"/>
      <c r="K25" s="1363"/>
      <c r="L25" s="1363"/>
      <c r="M25" s="1363"/>
      <c r="N25" s="1363"/>
      <c r="O25" s="1419"/>
      <c r="P25" s="1419"/>
    </row>
    <row r="26" spans="1:16" ht="12.75" customHeight="1">
      <c r="A26" s="1386" t="s">
        <v>1173</v>
      </c>
      <c r="B26" s="1424">
        <v>52752</v>
      </c>
      <c r="C26" s="1425">
        <v>69.400000000000006</v>
      </c>
      <c r="D26" s="1425">
        <v>8.1</v>
      </c>
      <c r="E26" s="1425">
        <v>11.2</v>
      </c>
      <c r="F26" s="1425">
        <v>2.1</v>
      </c>
      <c r="G26" s="1426">
        <v>9.1999999999999993</v>
      </c>
      <c r="H26" s="1363"/>
      <c r="I26" s="1363"/>
      <c r="J26" s="1363"/>
      <c r="K26" s="1363"/>
      <c r="L26" s="1363"/>
      <c r="M26" s="1363"/>
      <c r="N26" s="1363"/>
      <c r="O26" s="1419"/>
      <c r="P26" s="1419"/>
    </row>
    <row r="27" spans="1:16" s="1423" customFormat="1" ht="18.75" customHeight="1">
      <c r="A27" s="1382" t="s">
        <v>1174</v>
      </c>
      <c r="B27" s="1420">
        <v>232982</v>
      </c>
      <c r="C27" s="1421">
        <v>56.2</v>
      </c>
      <c r="D27" s="1421">
        <v>21.4</v>
      </c>
      <c r="E27" s="1421">
        <v>12</v>
      </c>
      <c r="F27" s="1421">
        <v>3.5</v>
      </c>
      <c r="G27" s="1422">
        <v>6.9</v>
      </c>
      <c r="H27" s="1363"/>
      <c r="I27" s="1363"/>
      <c r="J27" s="1363"/>
      <c r="K27" s="1363"/>
      <c r="L27" s="1363"/>
      <c r="M27" s="1363"/>
      <c r="N27" s="1363"/>
      <c r="O27" s="1419"/>
      <c r="P27" s="1419"/>
    </row>
    <row r="28" spans="1:16" ht="12.75" customHeight="1">
      <c r="A28" s="1386" t="s">
        <v>1175</v>
      </c>
      <c r="B28" s="1427">
        <v>41337</v>
      </c>
      <c r="C28" s="1425">
        <v>73.7</v>
      </c>
      <c r="D28" s="1425">
        <v>12.3</v>
      </c>
      <c r="E28" s="1425">
        <v>5.0999999999999996</v>
      </c>
      <c r="F28" s="1425">
        <v>1.7</v>
      </c>
      <c r="G28" s="1426">
        <v>7.2</v>
      </c>
      <c r="H28" s="1363"/>
      <c r="I28" s="1363"/>
      <c r="J28" s="1363"/>
      <c r="K28" s="1363"/>
      <c r="L28" s="1363"/>
      <c r="M28" s="1363"/>
      <c r="N28" s="1363"/>
      <c r="O28" s="1419"/>
      <c r="P28" s="1419"/>
    </row>
    <row r="29" spans="1:16" ht="12.75" customHeight="1">
      <c r="A29" s="1386" t="s">
        <v>1176</v>
      </c>
      <c r="B29" s="1424">
        <v>50664</v>
      </c>
      <c r="C29" s="1425">
        <v>10.8</v>
      </c>
      <c r="D29" s="1425">
        <v>74.3</v>
      </c>
      <c r="E29" s="1425">
        <v>2.2999999999999998</v>
      </c>
      <c r="F29" s="1425">
        <v>2.4</v>
      </c>
      <c r="G29" s="1426">
        <v>10.1</v>
      </c>
      <c r="H29" s="1363"/>
      <c r="I29" s="1363"/>
      <c r="J29" s="1363"/>
      <c r="K29" s="1363"/>
      <c r="L29" s="1363"/>
      <c r="M29" s="1363"/>
      <c r="N29" s="1363"/>
      <c r="O29" s="1419"/>
      <c r="P29" s="1419"/>
    </row>
    <row r="30" spans="1:16" ht="12.75" customHeight="1">
      <c r="A30" s="1386" t="s">
        <v>1177</v>
      </c>
      <c r="B30" s="1424">
        <v>114763</v>
      </c>
      <c r="C30" s="1425">
        <v>71.900000000000006</v>
      </c>
      <c r="D30" s="1425">
        <v>5.0999999999999996</v>
      </c>
      <c r="E30" s="1425">
        <v>12.7</v>
      </c>
      <c r="F30" s="1425">
        <v>4.7</v>
      </c>
      <c r="G30" s="1426">
        <v>5.5</v>
      </c>
      <c r="H30" s="1363"/>
      <c r="I30" s="1363"/>
      <c r="J30" s="1363"/>
      <c r="K30" s="1363"/>
      <c r="L30" s="1363"/>
      <c r="M30" s="1363"/>
      <c r="N30" s="1363"/>
      <c r="O30" s="1419"/>
      <c r="P30" s="1419"/>
    </row>
    <row r="31" spans="1:16" ht="12.75" customHeight="1">
      <c r="A31" s="1386" t="s">
        <v>1178</v>
      </c>
      <c r="B31" s="1427">
        <v>26218</v>
      </c>
      <c r="C31" s="1425">
        <v>48.1</v>
      </c>
      <c r="D31" s="1425">
        <v>4.5999999999999996</v>
      </c>
      <c r="E31" s="1425">
        <v>38.4</v>
      </c>
      <c r="F31" s="1425">
        <v>2.7</v>
      </c>
      <c r="G31" s="1426">
        <v>6.2</v>
      </c>
      <c r="H31" s="1363"/>
      <c r="I31" s="1363"/>
      <c r="J31" s="1363"/>
      <c r="K31" s="1363"/>
      <c r="L31" s="1363"/>
      <c r="M31" s="1363"/>
      <c r="N31" s="1363"/>
      <c r="O31" s="1419"/>
      <c r="P31" s="1419"/>
    </row>
    <row r="32" spans="1:16" s="1419" customFormat="1" ht="18.75" customHeight="1">
      <c r="A32" s="1377" t="s">
        <v>1179</v>
      </c>
      <c r="B32" s="1416">
        <v>11446</v>
      </c>
      <c r="C32" s="1417">
        <v>37.200000000000003</v>
      </c>
      <c r="D32" s="1417">
        <v>7</v>
      </c>
      <c r="E32" s="1417">
        <v>30.6</v>
      </c>
      <c r="F32" s="1417">
        <v>11.2</v>
      </c>
      <c r="G32" s="1418">
        <v>14.1</v>
      </c>
      <c r="H32" s="1363"/>
      <c r="I32" s="1363"/>
      <c r="J32" s="1363"/>
      <c r="K32" s="1363"/>
      <c r="L32" s="1363"/>
      <c r="M32" s="1363"/>
      <c r="N32" s="1363"/>
    </row>
    <row r="33" spans="1:16" ht="12.75" customHeight="1">
      <c r="A33" s="1428" t="s">
        <v>1135</v>
      </c>
      <c r="B33" s="1427">
        <v>4441</v>
      </c>
      <c r="C33" s="1425">
        <v>57.6</v>
      </c>
      <c r="D33" s="1425">
        <v>8.8000000000000007</v>
      </c>
      <c r="E33" s="1425">
        <v>10.3</v>
      </c>
      <c r="F33" s="1425">
        <v>7.6</v>
      </c>
      <c r="G33" s="1426">
        <v>15.7</v>
      </c>
      <c r="H33" s="1363"/>
      <c r="I33" s="1363"/>
      <c r="J33" s="1363"/>
      <c r="K33" s="1363"/>
      <c r="L33" s="1363"/>
      <c r="M33" s="1363"/>
      <c r="N33" s="1363"/>
      <c r="O33" s="1419"/>
      <c r="P33" s="1419"/>
    </row>
    <row r="34" spans="1:16" s="1419" customFormat="1" ht="18.75" customHeight="1">
      <c r="A34" s="1377" t="s">
        <v>1180</v>
      </c>
      <c r="B34" s="1416">
        <v>26353</v>
      </c>
      <c r="C34" s="1417">
        <v>36.700000000000003</v>
      </c>
      <c r="D34" s="1417">
        <v>5.2</v>
      </c>
      <c r="E34" s="1417">
        <v>36.4</v>
      </c>
      <c r="F34" s="1417">
        <v>6.2</v>
      </c>
      <c r="G34" s="1418">
        <v>15.6</v>
      </c>
      <c r="H34" s="1363"/>
      <c r="I34" s="1363"/>
      <c r="J34" s="1363"/>
      <c r="K34" s="1363"/>
      <c r="L34" s="1363"/>
      <c r="M34" s="1363"/>
      <c r="N34" s="1363"/>
    </row>
    <row r="35" spans="1:16" ht="12.75" customHeight="1">
      <c r="A35" s="1428" t="s">
        <v>1138</v>
      </c>
      <c r="B35" s="1424">
        <v>20048</v>
      </c>
      <c r="C35" s="1425">
        <v>40.1</v>
      </c>
      <c r="D35" s="1425">
        <v>5.0999999999999996</v>
      </c>
      <c r="E35" s="1425">
        <v>34.6</v>
      </c>
      <c r="F35" s="1425">
        <v>5.5</v>
      </c>
      <c r="G35" s="1426">
        <v>14.8</v>
      </c>
      <c r="H35" s="1363"/>
      <c r="I35" s="1363"/>
      <c r="J35" s="1363"/>
      <c r="K35" s="1363"/>
      <c r="L35" s="1363"/>
      <c r="M35" s="1363"/>
      <c r="N35" s="1363"/>
      <c r="O35" s="1419"/>
      <c r="P35" s="1419"/>
    </row>
    <row r="36" spans="1:16" s="1419" customFormat="1" ht="18.75" customHeight="1">
      <c r="A36" s="1377" t="s">
        <v>1181</v>
      </c>
      <c r="B36" s="1416">
        <v>76011</v>
      </c>
      <c r="C36" s="1417">
        <v>53</v>
      </c>
      <c r="D36" s="1417">
        <v>10.4</v>
      </c>
      <c r="E36" s="1417">
        <v>12.4</v>
      </c>
      <c r="F36" s="1417">
        <v>6.2</v>
      </c>
      <c r="G36" s="1418">
        <v>18</v>
      </c>
      <c r="H36" s="1363"/>
      <c r="I36" s="1363"/>
      <c r="J36" s="1363"/>
      <c r="K36" s="1363"/>
      <c r="L36" s="1363"/>
      <c r="M36" s="1363"/>
      <c r="N36" s="1363"/>
    </row>
    <row r="37" spans="1:16" ht="12.75" customHeight="1">
      <c r="A37" s="1428" t="s">
        <v>1182</v>
      </c>
      <c r="B37" s="1427">
        <v>16733</v>
      </c>
      <c r="C37" s="1425">
        <v>42.5</v>
      </c>
      <c r="D37" s="1425">
        <v>9.3000000000000007</v>
      </c>
      <c r="E37" s="1425">
        <v>14.9</v>
      </c>
      <c r="F37" s="1425">
        <v>16.600000000000001</v>
      </c>
      <c r="G37" s="1426">
        <v>16.7</v>
      </c>
      <c r="H37" s="1363"/>
      <c r="I37" s="1363"/>
      <c r="J37" s="1363"/>
      <c r="K37" s="1363"/>
      <c r="L37" s="1363"/>
      <c r="M37" s="1363"/>
      <c r="N37" s="1363"/>
      <c r="O37" s="1419"/>
      <c r="P37" s="1419"/>
    </row>
    <row r="38" spans="1:16" ht="12.75" customHeight="1">
      <c r="A38" s="1428" t="s">
        <v>1183</v>
      </c>
      <c r="B38" s="1424">
        <v>34197</v>
      </c>
      <c r="C38" s="1425">
        <v>58.4</v>
      </c>
      <c r="D38" s="1425">
        <v>12.9</v>
      </c>
      <c r="E38" s="1425">
        <v>7.1</v>
      </c>
      <c r="F38" s="1425">
        <v>2.7</v>
      </c>
      <c r="G38" s="1426">
        <v>19</v>
      </c>
      <c r="H38" s="1363"/>
      <c r="I38" s="1363"/>
      <c r="J38" s="1363"/>
      <c r="K38" s="1363"/>
      <c r="L38" s="1363"/>
      <c r="M38" s="1363"/>
      <c r="N38" s="1363"/>
      <c r="O38" s="1419"/>
      <c r="P38" s="1419"/>
    </row>
    <row r="39" spans="1:16" ht="12.75" customHeight="1">
      <c r="A39" s="1428" t="s">
        <v>1184</v>
      </c>
      <c r="B39" s="1424">
        <v>11442</v>
      </c>
      <c r="C39" s="1425">
        <v>51.2</v>
      </c>
      <c r="D39" s="1425">
        <v>9.1999999999999993</v>
      </c>
      <c r="E39" s="1425">
        <v>21.2</v>
      </c>
      <c r="F39" s="1425">
        <v>4.2</v>
      </c>
      <c r="G39" s="1426">
        <v>14.1</v>
      </c>
      <c r="H39" s="1363"/>
      <c r="I39" s="1363"/>
      <c r="J39" s="1363"/>
      <c r="K39" s="1363"/>
      <c r="L39" s="1363"/>
      <c r="M39" s="1363"/>
      <c r="N39" s="1363"/>
      <c r="O39" s="1419"/>
      <c r="P39" s="1419"/>
    </row>
    <row r="40" spans="1:16" ht="12.75" customHeight="1">
      <c r="A40" s="1428" t="s">
        <v>1185</v>
      </c>
      <c r="B40" s="1424">
        <v>1896</v>
      </c>
      <c r="C40" s="1425">
        <v>51.8</v>
      </c>
      <c r="D40" s="1425">
        <v>7.9</v>
      </c>
      <c r="E40" s="1425">
        <v>23</v>
      </c>
      <c r="F40" s="1425">
        <v>7.7</v>
      </c>
      <c r="G40" s="1426">
        <v>9.5</v>
      </c>
      <c r="H40" s="1363"/>
      <c r="I40" s="1363"/>
      <c r="J40" s="1363"/>
      <c r="K40" s="1363"/>
      <c r="L40" s="1363"/>
      <c r="M40" s="1363"/>
      <c r="N40" s="1363"/>
      <c r="O40" s="1419"/>
      <c r="P40" s="1419"/>
    </row>
    <row r="41" spans="1:16" s="1419" customFormat="1" ht="18.75" customHeight="1">
      <c r="A41" s="1377" t="s">
        <v>1186</v>
      </c>
      <c r="B41" s="1416">
        <v>12759</v>
      </c>
      <c r="C41" s="1417">
        <v>16.5</v>
      </c>
      <c r="D41" s="1417">
        <v>4.3</v>
      </c>
      <c r="E41" s="1417">
        <v>50.9</v>
      </c>
      <c r="F41" s="1417">
        <v>9.4</v>
      </c>
      <c r="G41" s="1418">
        <v>18.899999999999999</v>
      </c>
      <c r="H41" s="1363"/>
      <c r="I41" s="1363"/>
      <c r="J41" s="1363"/>
      <c r="K41" s="1363"/>
      <c r="L41" s="1363"/>
      <c r="M41" s="1363"/>
      <c r="N41" s="1363"/>
    </row>
    <row r="42" spans="1:16" ht="12.75" customHeight="1">
      <c r="A42" s="1428" t="s">
        <v>1145</v>
      </c>
      <c r="B42" s="1427">
        <v>12061</v>
      </c>
      <c r="C42" s="1425">
        <v>15.4</v>
      </c>
      <c r="D42" s="1425">
        <v>4.2</v>
      </c>
      <c r="E42" s="1425">
        <v>52.4</v>
      </c>
      <c r="F42" s="1425">
        <v>9.6</v>
      </c>
      <c r="G42" s="1426">
        <v>18.399999999999999</v>
      </c>
      <c r="H42" s="1363"/>
      <c r="I42" s="1363"/>
      <c r="J42" s="1363"/>
      <c r="K42" s="1363"/>
      <c r="L42" s="1363"/>
      <c r="M42" s="1363"/>
      <c r="N42" s="1363"/>
      <c r="O42" s="1419"/>
      <c r="P42" s="1419"/>
    </row>
    <row r="43" spans="1:16" s="1419" customFormat="1" ht="18.75" customHeight="1">
      <c r="A43" s="1429" t="s">
        <v>1187</v>
      </c>
      <c r="B43" s="1430">
        <v>664</v>
      </c>
      <c r="C43" s="1431">
        <v>37.4</v>
      </c>
      <c r="D43" s="1431">
        <v>6.2</v>
      </c>
      <c r="E43" s="1431">
        <v>9</v>
      </c>
      <c r="F43" s="1431">
        <v>0</v>
      </c>
      <c r="G43" s="1432">
        <v>47.3</v>
      </c>
      <c r="H43" s="1363"/>
      <c r="I43" s="1363"/>
      <c r="J43" s="1363"/>
      <c r="K43" s="1363"/>
      <c r="L43" s="1363"/>
      <c r="M43" s="1363"/>
      <c r="N43" s="1363"/>
    </row>
    <row r="44" spans="1:16" s="1400" customFormat="1">
      <c r="B44" s="1433"/>
      <c r="C44" s="1434"/>
      <c r="D44" s="1434"/>
      <c r="E44" s="1434"/>
      <c r="F44" s="1434"/>
      <c r="G44" s="1434"/>
      <c r="H44" s="1402"/>
      <c r="I44" s="1435"/>
      <c r="J44" s="1435"/>
      <c r="K44" s="1435"/>
      <c r="L44" s="1435"/>
      <c r="M44" s="1435"/>
    </row>
    <row r="45" spans="1:16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6" s="1400" customFormat="1">
      <c r="B46" s="1401"/>
      <c r="C46" s="1434"/>
      <c r="D46" s="1434"/>
      <c r="E46" s="1434"/>
      <c r="F46" s="1434"/>
      <c r="G46" s="1434"/>
      <c r="H46" s="1402"/>
    </row>
    <row r="47" spans="1:16" s="1400" customFormat="1">
      <c r="B47" s="1401"/>
      <c r="C47" s="1434"/>
      <c r="D47" s="1434"/>
      <c r="E47" s="1434"/>
      <c r="F47" s="1434"/>
      <c r="G47" s="1434"/>
      <c r="H47" s="1402"/>
    </row>
    <row r="48" spans="1:16" s="1400" customFormat="1">
      <c r="B48" s="1401"/>
      <c r="C48" s="1434"/>
      <c r="D48" s="1434"/>
      <c r="E48" s="1434"/>
      <c r="F48" s="1434"/>
      <c r="G48" s="1434"/>
      <c r="H48" s="1402"/>
    </row>
    <row r="49" spans="2:8" s="1400" customFormat="1">
      <c r="B49" s="1401"/>
      <c r="C49" s="1434"/>
      <c r="D49" s="1434"/>
      <c r="E49" s="1434"/>
      <c r="F49" s="1434"/>
      <c r="G49" s="1434"/>
      <c r="H49" s="1402"/>
    </row>
    <row r="50" spans="2:8" s="1400" customFormat="1">
      <c r="B50" s="1401"/>
      <c r="C50" s="1434"/>
      <c r="D50" s="1434"/>
      <c r="E50" s="1434"/>
      <c r="F50" s="1434"/>
      <c r="G50" s="1434"/>
      <c r="H50" s="1402"/>
    </row>
    <row r="51" spans="2:8">
      <c r="B51" s="1403"/>
      <c r="C51" s="1434"/>
      <c r="D51" s="1434"/>
      <c r="E51" s="1434"/>
      <c r="F51" s="1434"/>
      <c r="G51" s="1434"/>
      <c r="H51" s="1402"/>
    </row>
    <row r="52" spans="2:8">
      <c r="B52" s="1403"/>
      <c r="C52" s="1434"/>
      <c r="D52" s="1434"/>
      <c r="E52" s="1434"/>
      <c r="F52" s="1434"/>
      <c r="G52" s="1434"/>
      <c r="H52" s="1402"/>
    </row>
    <row r="53" spans="2:8">
      <c r="B53" s="1403"/>
      <c r="C53" s="1434"/>
      <c r="D53" s="1434"/>
      <c r="E53" s="1434"/>
      <c r="F53" s="1434"/>
      <c r="G53" s="1434"/>
      <c r="H53" s="1402"/>
    </row>
    <row r="54" spans="2:8">
      <c r="B54" s="1403"/>
      <c r="C54" s="1434"/>
      <c r="D54" s="1434"/>
      <c r="E54" s="1434"/>
      <c r="F54" s="1434"/>
      <c r="G54" s="1437"/>
      <c r="H54" s="1402"/>
    </row>
    <row r="55" spans="2:8">
      <c r="B55" s="1403"/>
      <c r="C55" s="1434"/>
      <c r="D55" s="1434"/>
      <c r="E55" s="1434"/>
      <c r="F55" s="1434"/>
      <c r="G55" s="1437"/>
      <c r="H55" s="1402"/>
    </row>
    <row r="56" spans="2:8">
      <c r="C56" s="1434"/>
      <c r="D56" s="1434"/>
      <c r="E56" s="1434"/>
      <c r="F56" s="1434"/>
      <c r="G56" s="1437"/>
      <c r="H56" s="1402"/>
    </row>
    <row r="57" spans="2:8">
      <c r="C57" s="1434"/>
      <c r="D57" s="1434"/>
      <c r="E57" s="1434"/>
      <c r="F57" s="1434"/>
      <c r="G57" s="1437"/>
      <c r="H57" s="1402"/>
    </row>
    <row r="58" spans="2:8">
      <c r="C58" s="1434"/>
      <c r="D58" s="1434"/>
      <c r="E58" s="1434"/>
      <c r="F58" s="1434"/>
      <c r="G58" s="1437"/>
      <c r="H58" s="1402"/>
    </row>
    <row r="59" spans="2:8">
      <c r="C59" s="1434"/>
      <c r="D59" s="1434"/>
      <c r="E59" s="1434"/>
      <c r="F59" s="1434"/>
      <c r="G59" s="1437"/>
      <c r="H59" s="1402"/>
    </row>
    <row r="60" spans="2:8">
      <c r="C60" s="1434"/>
      <c r="D60" s="1434"/>
      <c r="E60" s="1434"/>
      <c r="F60" s="1434"/>
      <c r="G60" s="1437"/>
      <c r="H60" s="1402"/>
    </row>
    <row r="61" spans="2:8">
      <c r="C61" s="1434"/>
      <c r="D61" s="1434"/>
      <c r="E61" s="1434"/>
      <c r="F61" s="1434"/>
      <c r="G61" s="1437"/>
      <c r="H61" s="1402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54"/>
  <sheetViews>
    <sheetView workbookViewId="0"/>
  </sheetViews>
  <sheetFormatPr defaultColWidth="7.85546875" defaultRowHeight="12"/>
  <cols>
    <col min="1" max="1" width="18.5703125" style="1363" customWidth="1"/>
    <col min="2" max="2" width="11.5703125" style="1363" customWidth="1"/>
    <col min="3" max="6" width="12.42578125" style="1438" customWidth="1"/>
    <col min="7" max="7" width="12.42578125" style="922" customWidth="1"/>
    <col min="8" max="249" width="10.7109375" style="1363" customWidth="1"/>
    <col min="250" max="250" width="18.5703125" style="1363" customWidth="1"/>
    <col min="251" max="251" width="0.5703125" style="1363" customWidth="1"/>
    <col min="252" max="252" width="9.28515625" style="1363" customWidth="1"/>
    <col min="253" max="253" width="2.140625" style="1363" customWidth="1"/>
    <col min="254" max="254" width="7.85546875" style="1363" customWidth="1"/>
    <col min="255" max="255" width="3.5703125" style="1363" customWidth="1"/>
    <col min="256" max="16384" width="7.85546875" style="1363"/>
  </cols>
  <sheetData>
    <row r="1" spans="1:15">
      <c r="A1" s="1405"/>
      <c r="G1" s="202" t="s">
        <v>98</v>
      </c>
    </row>
    <row r="2" spans="1:15">
      <c r="A2" s="1364"/>
      <c r="B2" s="1364"/>
      <c r="C2" s="1405"/>
      <c r="D2" s="1405"/>
      <c r="E2" s="1405"/>
      <c r="F2" s="1405"/>
      <c r="G2" s="1406" t="s">
        <v>1014</v>
      </c>
    </row>
    <row r="3" spans="1:15" ht="13.5" customHeight="1">
      <c r="A3" s="1364"/>
      <c r="B3" s="1364"/>
      <c r="C3" s="1405"/>
      <c r="D3" s="1405"/>
      <c r="E3" s="1405"/>
      <c r="F3" s="1405"/>
      <c r="G3" s="1406"/>
    </row>
    <row r="4" spans="1:15" s="1369" customFormat="1" ht="12.95" customHeight="1">
      <c r="A4" s="1366" t="s">
        <v>1193</v>
      </c>
      <c r="B4" s="1367"/>
      <c r="C4" s="1408"/>
      <c r="D4" s="1408"/>
      <c r="E4" s="1409"/>
      <c r="F4" s="1409"/>
      <c r="G4" s="1409"/>
    </row>
    <row r="5" spans="1:15" s="1373" customFormat="1" ht="11.25" customHeight="1">
      <c r="A5" s="1366" t="s">
        <v>1194</v>
      </c>
      <c r="B5" s="1370"/>
      <c r="C5" s="1410"/>
      <c r="D5" s="1411"/>
      <c r="E5" s="1412"/>
      <c r="F5" s="1412"/>
      <c r="G5" s="1412"/>
    </row>
    <row r="6" spans="1:15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5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5" ht="35.25" customHeight="1">
      <c r="A8" s="1702"/>
      <c r="B8" s="1705"/>
      <c r="C8" s="1707"/>
      <c r="D8" s="1707"/>
      <c r="E8" s="1707"/>
      <c r="F8" s="1707"/>
      <c r="G8" s="1698"/>
    </row>
    <row r="9" spans="1:15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ht="18.75" customHeight="1">
      <c r="A10" s="1377" t="s">
        <v>226</v>
      </c>
      <c r="B10" s="1378">
        <v>2416081</v>
      </c>
      <c r="C10" s="1417">
        <v>47.5</v>
      </c>
      <c r="D10" s="1417">
        <v>21</v>
      </c>
      <c r="E10" s="1417">
        <v>13.8</v>
      </c>
      <c r="F10" s="1417">
        <v>5.7</v>
      </c>
      <c r="G10" s="1418">
        <v>12</v>
      </c>
      <c r="N10" s="1439"/>
      <c r="O10" s="1439"/>
    </row>
    <row r="11" spans="1:15" ht="18.75" customHeight="1">
      <c r="A11" s="1377" t="s">
        <v>1158</v>
      </c>
      <c r="B11" s="1378">
        <v>2270185</v>
      </c>
      <c r="C11" s="1417">
        <v>47.7</v>
      </c>
      <c r="D11" s="1417">
        <v>21.8</v>
      </c>
      <c r="E11" s="1417">
        <v>13.1</v>
      </c>
      <c r="F11" s="1417">
        <v>5.6</v>
      </c>
      <c r="G11" s="1418">
        <v>11.7</v>
      </c>
      <c r="N11" s="1439"/>
    </row>
    <row r="12" spans="1:15" ht="18.75" customHeight="1">
      <c r="A12" s="1382" t="s">
        <v>1159</v>
      </c>
      <c r="B12" s="1383">
        <v>2008958</v>
      </c>
      <c r="C12" s="1421">
        <v>46.1</v>
      </c>
      <c r="D12" s="1421">
        <v>21.7</v>
      </c>
      <c r="E12" s="1421">
        <v>13.7</v>
      </c>
      <c r="F12" s="1421">
        <v>5.9</v>
      </c>
      <c r="G12" s="1422">
        <v>12.6</v>
      </c>
      <c r="N12" s="1439"/>
    </row>
    <row r="13" spans="1:15" ht="12.75" customHeight="1">
      <c r="A13" s="1386" t="s">
        <v>1160</v>
      </c>
      <c r="B13" s="1387">
        <v>24359</v>
      </c>
      <c r="C13" s="1425">
        <v>75.7</v>
      </c>
      <c r="D13" s="1425">
        <v>11.8</v>
      </c>
      <c r="E13" s="1425">
        <v>4.8</v>
      </c>
      <c r="F13" s="1425">
        <v>0.8</v>
      </c>
      <c r="G13" s="1426">
        <v>6.8</v>
      </c>
      <c r="N13" s="1439"/>
    </row>
    <row r="14" spans="1:15" ht="12.75" customHeight="1">
      <c r="A14" s="1386" t="s">
        <v>1161</v>
      </c>
      <c r="B14" s="1387">
        <v>41394</v>
      </c>
      <c r="C14" s="1425">
        <v>59.4</v>
      </c>
      <c r="D14" s="1425">
        <v>14.3</v>
      </c>
      <c r="E14" s="1425">
        <v>7.8</v>
      </c>
      <c r="F14" s="1425">
        <v>0.9</v>
      </c>
      <c r="G14" s="1426">
        <v>17.600000000000001</v>
      </c>
      <c r="N14" s="1439"/>
    </row>
    <row r="15" spans="1:15" ht="12.75" customHeight="1">
      <c r="A15" s="1386" t="s">
        <v>1162</v>
      </c>
      <c r="B15" s="1387">
        <v>138451</v>
      </c>
      <c r="C15" s="1425">
        <v>71.5</v>
      </c>
      <c r="D15" s="1425">
        <v>17.3</v>
      </c>
      <c r="E15" s="1425">
        <v>3.9</v>
      </c>
      <c r="F15" s="1425">
        <v>1.4</v>
      </c>
      <c r="G15" s="1426">
        <v>5.9</v>
      </c>
      <c r="N15" s="1439"/>
    </row>
    <row r="16" spans="1:15" ht="12.75" customHeight="1">
      <c r="A16" s="1386" t="s">
        <v>1163</v>
      </c>
      <c r="B16" s="1387">
        <v>139815</v>
      </c>
      <c r="C16" s="1425">
        <v>39.1</v>
      </c>
      <c r="D16" s="1425">
        <v>3.8</v>
      </c>
      <c r="E16" s="1425">
        <v>47.4</v>
      </c>
      <c r="F16" s="1425">
        <v>2.2999999999999998</v>
      </c>
      <c r="G16" s="1426">
        <v>7.3</v>
      </c>
      <c r="N16" s="1439"/>
    </row>
    <row r="17" spans="1:14" ht="12.75" customHeight="1">
      <c r="A17" s="1386" t="s">
        <v>1164</v>
      </c>
      <c r="B17" s="1387">
        <v>1282873</v>
      </c>
      <c r="C17" s="1425">
        <v>43.8</v>
      </c>
      <c r="D17" s="1425">
        <v>19.2</v>
      </c>
      <c r="E17" s="1425">
        <v>13.3</v>
      </c>
      <c r="F17" s="1425">
        <v>8.5</v>
      </c>
      <c r="G17" s="1426">
        <v>15.2</v>
      </c>
      <c r="N17" s="1439"/>
    </row>
    <row r="18" spans="1:14" ht="12.75" customHeight="1">
      <c r="A18" s="1386" t="s">
        <v>1165</v>
      </c>
      <c r="B18" s="1387">
        <v>19225</v>
      </c>
      <c r="C18" s="1425">
        <v>60.5</v>
      </c>
      <c r="D18" s="1425">
        <v>12.4</v>
      </c>
      <c r="E18" s="1425">
        <v>8.4</v>
      </c>
      <c r="F18" s="1425">
        <v>1.9</v>
      </c>
      <c r="G18" s="1426">
        <v>16.8</v>
      </c>
      <c r="N18" s="1439"/>
    </row>
    <row r="19" spans="1:14" ht="12.75" customHeight="1">
      <c r="A19" s="1386" t="s">
        <v>1166</v>
      </c>
      <c r="B19" s="1387">
        <v>120989</v>
      </c>
      <c r="C19" s="1425">
        <v>19.100000000000001</v>
      </c>
      <c r="D19" s="1425">
        <v>72.599999999999994</v>
      </c>
      <c r="E19" s="1425">
        <v>2.4</v>
      </c>
      <c r="F19" s="1425">
        <v>0.4</v>
      </c>
      <c r="G19" s="1426">
        <v>5.6</v>
      </c>
      <c r="N19" s="1439"/>
    </row>
    <row r="20" spans="1:14" ht="12.75" customHeight="1">
      <c r="A20" s="1386" t="s">
        <v>1167</v>
      </c>
      <c r="B20" s="1387">
        <v>21461</v>
      </c>
      <c r="C20" s="1425">
        <v>26.8</v>
      </c>
      <c r="D20" s="1425">
        <v>54.9</v>
      </c>
      <c r="E20" s="1425">
        <v>3.9</v>
      </c>
      <c r="F20" s="1425">
        <v>0.9</v>
      </c>
      <c r="G20" s="1426">
        <v>13.6</v>
      </c>
      <c r="N20" s="1439"/>
    </row>
    <row r="21" spans="1:14" ht="12.75" customHeight="1">
      <c r="A21" s="1386" t="s">
        <v>1168</v>
      </c>
      <c r="B21" s="1387">
        <v>26650</v>
      </c>
      <c r="C21" s="1425">
        <v>51.4</v>
      </c>
      <c r="D21" s="1425">
        <v>27</v>
      </c>
      <c r="E21" s="1425">
        <v>5.5</v>
      </c>
      <c r="F21" s="1425">
        <v>1.7</v>
      </c>
      <c r="G21" s="1426">
        <v>14.4</v>
      </c>
      <c r="N21" s="1439"/>
    </row>
    <row r="22" spans="1:14" ht="12.75" customHeight="1">
      <c r="A22" s="1386" t="s">
        <v>1169</v>
      </c>
      <c r="B22" s="1387">
        <v>23174</v>
      </c>
      <c r="C22" s="1425">
        <v>74.400000000000006</v>
      </c>
      <c r="D22" s="1425">
        <v>9.9</v>
      </c>
      <c r="E22" s="1425">
        <v>6.3</v>
      </c>
      <c r="F22" s="1425">
        <v>0.6</v>
      </c>
      <c r="G22" s="1426">
        <v>8.8000000000000007</v>
      </c>
      <c r="N22" s="1439"/>
    </row>
    <row r="23" spans="1:14" ht="12.75" customHeight="1">
      <c r="A23" s="1390" t="s">
        <v>1170</v>
      </c>
      <c r="B23" s="1391">
        <v>34759</v>
      </c>
      <c r="C23" s="1425">
        <v>22.6</v>
      </c>
      <c r="D23" s="1425">
        <v>64.900000000000006</v>
      </c>
      <c r="E23" s="1425">
        <v>2.8</v>
      </c>
      <c r="F23" s="1425">
        <v>0</v>
      </c>
      <c r="G23" s="1426">
        <v>9.8000000000000007</v>
      </c>
      <c r="N23" s="1439"/>
    </row>
    <row r="24" spans="1:14" ht="12.75" customHeight="1">
      <c r="A24" s="1386" t="s">
        <v>1171</v>
      </c>
      <c r="B24" s="1387">
        <v>35875</v>
      </c>
      <c r="C24" s="1425">
        <v>49.1</v>
      </c>
      <c r="D24" s="1425">
        <v>32.299999999999997</v>
      </c>
      <c r="E24" s="1425">
        <v>8.3000000000000007</v>
      </c>
      <c r="F24" s="1425">
        <v>1.6</v>
      </c>
      <c r="G24" s="1426">
        <v>8.6</v>
      </c>
      <c r="N24" s="1439"/>
    </row>
    <row r="25" spans="1:14" ht="12.75" customHeight="1">
      <c r="A25" s="1386" t="s">
        <v>1172</v>
      </c>
      <c r="B25" s="1387">
        <v>16669</v>
      </c>
      <c r="C25" s="1425">
        <v>73.400000000000006</v>
      </c>
      <c r="D25" s="1425">
        <v>5.6</v>
      </c>
      <c r="E25" s="1425">
        <v>16.3</v>
      </c>
      <c r="F25" s="1425">
        <v>0.7</v>
      </c>
      <c r="G25" s="1426">
        <v>4</v>
      </c>
      <c r="N25" s="1439"/>
    </row>
    <row r="26" spans="1:14" ht="12.75" customHeight="1">
      <c r="A26" s="1386" t="s">
        <v>1173</v>
      </c>
      <c r="B26" s="1387">
        <v>83264</v>
      </c>
      <c r="C26" s="1425">
        <v>70.8</v>
      </c>
      <c r="D26" s="1425">
        <v>6</v>
      </c>
      <c r="E26" s="1425">
        <v>15.2</v>
      </c>
      <c r="F26" s="1425">
        <v>1.1000000000000001</v>
      </c>
      <c r="G26" s="1426">
        <v>6.9</v>
      </c>
      <c r="N26" s="1439"/>
    </row>
    <row r="27" spans="1:14" ht="18.75" customHeight="1">
      <c r="A27" s="1382" t="s">
        <v>1174</v>
      </c>
      <c r="B27" s="1383">
        <v>261227</v>
      </c>
      <c r="C27" s="1421">
        <v>59.8</v>
      </c>
      <c r="D27" s="1421">
        <v>22.6</v>
      </c>
      <c r="E27" s="1421">
        <v>9</v>
      </c>
      <c r="F27" s="1421">
        <v>3.5</v>
      </c>
      <c r="G27" s="1422">
        <v>5.0999999999999996</v>
      </c>
      <c r="N27" s="1439"/>
    </row>
    <row r="28" spans="1:14" ht="12.75" customHeight="1">
      <c r="A28" s="1386" t="s">
        <v>1175</v>
      </c>
      <c r="B28" s="1391">
        <v>41407</v>
      </c>
      <c r="C28" s="1425">
        <v>74.400000000000006</v>
      </c>
      <c r="D28" s="1425">
        <v>17.2</v>
      </c>
      <c r="E28" s="1425">
        <v>3.2</v>
      </c>
      <c r="F28" s="1425">
        <v>1.1000000000000001</v>
      </c>
      <c r="G28" s="1426">
        <v>4.0999999999999996</v>
      </c>
      <c r="N28" s="1439"/>
    </row>
    <row r="29" spans="1:14" ht="12.75" customHeight="1">
      <c r="A29" s="1386" t="s">
        <v>1176</v>
      </c>
      <c r="B29" s="1387">
        <v>53442</v>
      </c>
      <c r="C29" s="1425">
        <v>12.9</v>
      </c>
      <c r="D29" s="1425">
        <v>77.599999999999994</v>
      </c>
      <c r="E29" s="1425">
        <v>2.2999999999999998</v>
      </c>
      <c r="F29" s="1425">
        <v>1.1000000000000001</v>
      </c>
      <c r="G29" s="1426">
        <v>6.1</v>
      </c>
      <c r="N29" s="1439"/>
    </row>
    <row r="30" spans="1:14" ht="12.75" customHeight="1">
      <c r="A30" s="1392" t="s">
        <v>1177</v>
      </c>
      <c r="B30" s="1387">
        <v>145921</v>
      </c>
      <c r="C30" s="1425">
        <v>73.599999999999994</v>
      </c>
      <c r="D30" s="1425">
        <v>6.4</v>
      </c>
      <c r="E30" s="1425">
        <v>10.199999999999999</v>
      </c>
      <c r="F30" s="1425">
        <v>5.2</v>
      </c>
      <c r="G30" s="1426">
        <v>4.7</v>
      </c>
      <c r="N30" s="1439"/>
    </row>
    <row r="31" spans="1:14" ht="12.75" customHeight="1">
      <c r="A31" s="1392" t="s">
        <v>1178</v>
      </c>
      <c r="B31" s="1391">
        <v>20457</v>
      </c>
      <c r="C31" s="1425">
        <v>54.6</v>
      </c>
      <c r="D31" s="1425">
        <v>6.3</v>
      </c>
      <c r="E31" s="1425">
        <v>29.2</v>
      </c>
      <c r="F31" s="1425">
        <v>3.3</v>
      </c>
      <c r="G31" s="1426">
        <v>6.6</v>
      </c>
      <c r="N31" s="1439"/>
    </row>
    <row r="32" spans="1:14" ht="18.75" customHeight="1">
      <c r="A32" s="1393" t="s">
        <v>1179</v>
      </c>
      <c r="B32" s="1378">
        <v>13303</v>
      </c>
      <c r="C32" s="1417">
        <v>36.9</v>
      </c>
      <c r="D32" s="1417">
        <v>8.1</v>
      </c>
      <c r="E32" s="1417">
        <v>28</v>
      </c>
      <c r="F32" s="1417">
        <v>10.8</v>
      </c>
      <c r="G32" s="1418">
        <v>16.2</v>
      </c>
      <c r="N32" s="1439"/>
    </row>
    <row r="33" spans="1:14" ht="12.75" customHeight="1">
      <c r="A33" s="1392" t="s">
        <v>1135</v>
      </c>
      <c r="B33" s="1391">
        <v>5706</v>
      </c>
      <c r="C33" s="1425">
        <v>51.8</v>
      </c>
      <c r="D33" s="1425">
        <v>10.3</v>
      </c>
      <c r="E33" s="1425">
        <v>13.5</v>
      </c>
      <c r="F33" s="1425">
        <v>7.4</v>
      </c>
      <c r="G33" s="1426">
        <v>17.100000000000001</v>
      </c>
      <c r="N33" s="1439"/>
    </row>
    <row r="34" spans="1:14" ht="18.75" customHeight="1">
      <c r="A34" s="1393" t="s">
        <v>1180</v>
      </c>
      <c r="B34" s="1378">
        <v>30361</v>
      </c>
      <c r="C34" s="1417">
        <v>29</v>
      </c>
      <c r="D34" s="1417">
        <v>5.2</v>
      </c>
      <c r="E34" s="1417">
        <v>39.9</v>
      </c>
      <c r="F34" s="1417">
        <v>6.5</v>
      </c>
      <c r="G34" s="1418">
        <v>19.5</v>
      </c>
      <c r="N34" s="1439"/>
    </row>
    <row r="35" spans="1:14" ht="12.75" customHeight="1">
      <c r="A35" s="1392" t="s">
        <v>1138</v>
      </c>
      <c r="B35" s="1387">
        <v>23744</v>
      </c>
      <c r="C35" s="1425">
        <v>29.6</v>
      </c>
      <c r="D35" s="1425">
        <v>5.0999999999999996</v>
      </c>
      <c r="E35" s="1425">
        <v>42.3</v>
      </c>
      <c r="F35" s="1425">
        <v>5.8</v>
      </c>
      <c r="G35" s="1426">
        <v>17.2</v>
      </c>
      <c r="N35" s="1439"/>
    </row>
    <row r="36" spans="1:14" ht="18.75" customHeight="1">
      <c r="A36" s="1393" t="s">
        <v>1181</v>
      </c>
      <c r="B36" s="1378">
        <v>90395</v>
      </c>
      <c r="C36" s="1417">
        <v>53.4</v>
      </c>
      <c r="D36" s="1417">
        <v>10.6</v>
      </c>
      <c r="E36" s="1417">
        <v>13.8</v>
      </c>
      <c r="F36" s="1417">
        <v>6.9</v>
      </c>
      <c r="G36" s="1418">
        <v>15.3</v>
      </c>
      <c r="N36" s="1439"/>
    </row>
    <row r="37" spans="1:14" ht="12.75" customHeight="1">
      <c r="A37" s="1392" t="s">
        <v>1182</v>
      </c>
      <c r="B37" s="1391">
        <v>23909</v>
      </c>
      <c r="C37" s="1425">
        <v>45.8</v>
      </c>
      <c r="D37" s="1425">
        <v>9.3000000000000007</v>
      </c>
      <c r="E37" s="1425">
        <v>13.2</v>
      </c>
      <c r="F37" s="1425">
        <v>13.4</v>
      </c>
      <c r="G37" s="1426">
        <v>18.3</v>
      </c>
      <c r="N37" s="1439"/>
    </row>
    <row r="38" spans="1:14" ht="12.75" customHeight="1">
      <c r="A38" s="1386" t="s">
        <v>1183</v>
      </c>
      <c r="B38" s="1387">
        <v>34205</v>
      </c>
      <c r="C38" s="1425">
        <v>61.2</v>
      </c>
      <c r="D38" s="1425">
        <v>12.6</v>
      </c>
      <c r="E38" s="1425">
        <v>10</v>
      </c>
      <c r="F38" s="1425">
        <v>2.5</v>
      </c>
      <c r="G38" s="1426">
        <v>13.7</v>
      </c>
      <c r="N38" s="1439"/>
    </row>
    <row r="39" spans="1:14" ht="12.75" customHeight="1">
      <c r="A39" s="1392" t="s">
        <v>1184</v>
      </c>
      <c r="B39" s="1387">
        <v>14635</v>
      </c>
      <c r="C39" s="1425">
        <v>51.3</v>
      </c>
      <c r="D39" s="1425">
        <v>9.8000000000000007</v>
      </c>
      <c r="E39" s="1425">
        <v>22.7</v>
      </c>
      <c r="F39" s="1425">
        <v>5</v>
      </c>
      <c r="G39" s="1426">
        <v>11.2</v>
      </c>
      <c r="N39" s="1439"/>
    </row>
    <row r="40" spans="1:14" ht="12.75" customHeight="1">
      <c r="A40" s="1386" t="s">
        <v>1185</v>
      </c>
      <c r="B40" s="1387">
        <v>2143</v>
      </c>
      <c r="C40" s="1425">
        <v>44.4</v>
      </c>
      <c r="D40" s="1425">
        <v>17</v>
      </c>
      <c r="E40" s="1425">
        <v>24.4</v>
      </c>
      <c r="F40" s="1425">
        <v>5.5</v>
      </c>
      <c r="G40" s="1426">
        <v>8.8000000000000007</v>
      </c>
      <c r="N40" s="1439"/>
    </row>
    <row r="41" spans="1:14" ht="18.75" customHeight="1">
      <c r="A41" s="1394" t="s">
        <v>1186</v>
      </c>
      <c r="B41" s="1378">
        <v>11548</v>
      </c>
      <c r="C41" s="1417">
        <v>19.5</v>
      </c>
      <c r="D41" s="1417">
        <v>6</v>
      </c>
      <c r="E41" s="1417">
        <v>57.4</v>
      </c>
      <c r="F41" s="1417">
        <v>4.8</v>
      </c>
      <c r="G41" s="1418">
        <v>12.3</v>
      </c>
      <c r="N41" s="1439"/>
    </row>
    <row r="42" spans="1:14" ht="12.75" customHeight="1">
      <c r="A42" s="1395" t="s">
        <v>1145</v>
      </c>
      <c r="B42" s="1391">
        <v>10742</v>
      </c>
      <c r="C42" s="1425">
        <v>18</v>
      </c>
      <c r="D42" s="1425">
        <v>4.4000000000000004</v>
      </c>
      <c r="E42" s="1425">
        <v>60.6</v>
      </c>
      <c r="F42" s="1425">
        <v>5</v>
      </c>
      <c r="G42" s="1426">
        <v>12</v>
      </c>
      <c r="N42" s="1439"/>
    </row>
    <row r="43" spans="1:14" ht="18.75" customHeight="1">
      <c r="A43" s="1396" t="s">
        <v>1187</v>
      </c>
      <c r="B43" s="1397">
        <v>285</v>
      </c>
      <c r="C43" s="1431">
        <v>52.6</v>
      </c>
      <c r="D43" s="1431">
        <v>5.8</v>
      </c>
      <c r="E43" s="1431">
        <v>21.8</v>
      </c>
      <c r="F43" s="1431">
        <v>11.4</v>
      </c>
      <c r="G43" s="1432">
        <v>8.4</v>
      </c>
      <c r="N43" s="1439"/>
    </row>
    <row r="44" spans="1:14" s="1373" customFormat="1">
      <c r="A44" s="1400"/>
      <c r="B44" s="1401"/>
      <c r="C44" s="1434"/>
      <c r="D44" s="1434"/>
      <c r="E44" s="1434"/>
      <c r="F44" s="1434"/>
      <c r="G44" s="1434"/>
    </row>
    <row r="45" spans="1:14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4" s="1373" customFormat="1">
      <c r="A46" s="1400"/>
      <c r="B46" s="1401"/>
      <c r="C46" s="1434"/>
      <c r="D46" s="1434"/>
      <c r="E46" s="1434"/>
      <c r="F46" s="1434"/>
      <c r="G46" s="1434"/>
    </row>
    <row r="47" spans="1:14" s="1373" customFormat="1">
      <c r="A47" s="1364"/>
      <c r="B47" s="1403"/>
      <c r="C47" s="1434"/>
      <c r="D47" s="1434"/>
      <c r="E47" s="1434"/>
      <c r="F47" s="1434"/>
      <c r="G47" s="1434"/>
    </row>
    <row r="48" spans="1:14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A51" s="1364"/>
      <c r="B51" s="1403"/>
      <c r="C51" s="1434"/>
      <c r="D51" s="1434"/>
      <c r="E51" s="1434"/>
      <c r="F51" s="1434"/>
      <c r="G51" s="1437"/>
    </row>
    <row r="52" spans="1:7">
      <c r="A52" s="1364"/>
      <c r="B52" s="1364"/>
      <c r="C52" s="1434"/>
      <c r="D52" s="1434"/>
      <c r="E52" s="1434"/>
      <c r="F52" s="1434"/>
      <c r="G52" s="1437"/>
    </row>
    <row r="53" spans="1:7">
      <c r="A53" s="1364"/>
      <c r="B53" s="1364"/>
      <c r="C53" s="1434"/>
      <c r="D53" s="1434"/>
      <c r="E53" s="1434"/>
      <c r="F53" s="1434"/>
      <c r="G53" s="1437"/>
    </row>
    <row r="54" spans="1:7">
      <c r="A54" s="1364"/>
      <c r="B54" s="1364"/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54"/>
  <sheetViews>
    <sheetView workbookViewId="0"/>
  </sheetViews>
  <sheetFormatPr defaultColWidth="7.85546875" defaultRowHeight="12"/>
  <cols>
    <col min="1" max="1" width="18.570312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49" width="10.7109375" style="1363" customWidth="1"/>
    <col min="250" max="250" width="18.5703125" style="1363" customWidth="1"/>
    <col min="251" max="251" width="0.5703125" style="1363" customWidth="1"/>
    <col min="252" max="252" width="9.28515625" style="1363" customWidth="1"/>
    <col min="253" max="253" width="2.140625" style="1363" customWidth="1"/>
    <col min="254" max="254" width="7.85546875" style="1363" customWidth="1"/>
    <col min="255" max="255" width="3.5703125" style="1363" customWidth="1"/>
    <col min="256" max="16384" width="7.85546875" style="1363"/>
  </cols>
  <sheetData>
    <row r="1" spans="1:15">
      <c r="G1" s="202" t="s">
        <v>98</v>
      </c>
    </row>
    <row r="2" spans="1:15">
      <c r="G2" s="1406" t="s">
        <v>1014</v>
      </c>
    </row>
    <row r="3" spans="1:15" ht="13.5" customHeight="1"/>
    <row r="4" spans="1:15" s="1369" customFormat="1" ht="12.95" customHeight="1">
      <c r="A4" s="1366" t="s">
        <v>1195</v>
      </c>
      <c r="B4" s="1367"/>
      <c r="C4" s="1408"/>
      <c r="D4" s="1408"/>
      <c r="E4" s="1409"/>
      <c r="F4" s="1409"/>
      <c r="G4" s="1409"/>
    </row>
    <row r="5" spans="1:15" s="1373" customFormat="1" ht="11.25" customHeight="1">
      <c r="A5" s="1366" t="s">
        <v>1196</v>
      </c>
      <c r="B5" s="1370"/>
      <c r="C5" s="1410"/>
      <c r="D5" s="1411"/>
      <c r="E5" s="1412"/>
      <c r="F5" s="1412"/>
      <c r="G5" s="1412"/>
    </row>
    <row r="6" spans="1:15" s="1373" customFormat="1" ht="6.75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5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5" ht="35.25" customHeight="1">
      <c r="A8" s="1702"/>
      <c r="B8" s="1705"/>
      <c r="C8" s="1707"/>
      <c r="D8" s="1707"/>
      <c r="E8" s="1707"/>
      <c r="F8" s="1707"/>
      <c r="G8" s="1698"/>
    </row>
    <row r="9" spans="1:15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ht="18.75" customHeight="1">
      <c r="A10" s="1377" t="s">
        <v>226</v>
      </c>
      <c r="B10" s="1378">
        <v>2403750</v>
      </c>
      <c r="C10" s="1417">
        <v>48.7</v>
      </c>
      <c r="D10" s="1417">
        <v>20.6</v>
      </c>
      <c r="E10" s="1417">
        <v>14</v>
      </c>
      <c r="F10" s="1417">
        <v>5.2</v>
      </c>
      <c r="G10" s="1418">
        <v>11.4</v>
      </c>
      <c r="O10" s="1439"/>
    </row>
    <row r="11" spans="1:15" ht="18.75" customHeight="1">
      <c r="A11" s="1377" t="s">
        <v>1158</v>
      </c>
      <c r="B11" s="1378">
        <v>2267501</v>
      </c>
      <c r="C11" s="1417">
        <v>49.1</v>
      </c>
      <c r="D11" s="1417">
        <v>21.3</v>
      </c>
      <c r="E11" s="1417">
        <v>13.3</v>
      </c>
      <c r="F11" s="1417">
        <v>5.0999999999999996</v>
      </c>
      <c r="G11" s="1418">
        <v>11.2</v>
      </c>
      <c r="O11" s="1439"/>
    </row>
    <row r="12" spans="1:15" ht="18.75" customHeight="1">
      <c r="A12" s="1377" t="s">
        <v>1159</v>
      </c>
      <c r="B12" s="1378">
        <v>1965354</v>
      </c>
      <c r="C12" s="1417">
        <v>47.2</v>
      </c>
      <c r="D12" s="1417">
        <v>21.3</v>
      </c>
      <c r="E12" s="1417">
        <v>14.1</v>
      </c>
      <c r="F12" s="1417">
        <v>5.3</v>
      </c>
      <c r="G12" s="1418">
        <v>12.1</v>
      </c>
      <c r="O12" s="1439"/>
    </row>
    <row r="13" spans="1:15" ht="13.5" customHeight="1">
      <c r="A13" s="1386" t="s">
        <v>1160</v>
      </c>
      <c r="B13" s="1387">
        <v>26620</v>
      </c>
      <c r="C13" s="1425">
        <v>71.5</v>
      </c>
      <c r="D13" s="1425">
        <v>13.4</v>
      </c>
      <c r="E13" s="1425">
        <v>5.2</v>
      </c>
      <c r="F13" s="1425">
        <v>2.2000000000000002</v>
      </c>
      <c r="G13" s="1426">
        <v>7.8</v>
      </c>
      <c r="O13" s="1439"/>
    </row>
    <row r="14" spans="1:15" ht="13.5" customHeight="1">
      <c r="A14" s="1386" t="s">
        <v>1161</v>
      </c>
      <c r="B14" s="1387">
        <v>36099</v>
      </c>
      <c r="C14" s="1425">
        <v>55.9</v>
      </c>
      <c r="D14" s="1425">
        <v>15.4</v>
      </c>
      <c r="E14" s="1425">
        <v>11.2</v>
      </c>
      <c r="F14" s="1425">
        <v>1.4</v>
      </c>
      <c r="G14" s="1426">
        <v>16.2</v>
      </c>
      <c r="O14" s="1439"/>
    </row>
    <row r="15" spans="1:15" ht="13.5" customHeight="1">
      <c r="A15" s="1386" t="s">
        <v>1162</v>
      </c>
      <c r="B15" s="1387">
        <v>132058</v>
      </c>
      <c r="C15" s="1425">
        <v>70.400000000000006</v>
      </c>
      <c r="D15" s="1425">
        <v>15.3</v>
      </c>
      <c r="E15" s="1425">
        <v>5.0999999999999996</v>
      </c>
      <c r="F15" s="1425">
        <v>0.7</v>
      </c>
      <c r="G15" s="1426">
        <v>8.5</v>
      </c>
      <c r="O15" s="1439"/>
    </row>
    <row r="16" spans="1:15" ht="13.5" customHeight="1">
      <c r="A16" s="1386" t="s">
        <v>1163</v>
      </c>
      <c r="B16" s="1387">
        <v>133015</v>
      </c>
      <c r="C16" s="1425">
        <v>38</v>
      </c>
      <c r="D16" s="1425">
        <v>2.4</v>
      </c>
      <c r="E16" s="1425">
        <v>48.6</v>
      </c>
      <c r="F16" s="1425">
        <v>3.8</v>
      </c>
      <c r="G16" s="1426">
        <v>7.2</v>
      </c>
      <c r="O16" s="1439"/>
    </row>
    <row r="17" spans="1:15" ht="13.5" customHeight="1">
      <c r="A17" s="1386" t="s">
        <v>1164</v>
      </c>
      <c r="B17" s="1387">
        <v>1242655</v>
      </c>
      <c r="C17" s="1425">
        <v>46.6</v>
      </c>
      <c r="D17" s="1425">
        <v>18.399999999999999</v>
      </c>
      <c r="E17" s="1425">
        <v>13.3</v>
      </c>
      <c r="F17" s="1425">
        <v>7.4</v>
      </c>
      <c r="G17" s="1426">
        <v>14.3</v>
      </c>
      <c r="O17" s="1439"/>
    </row>
    <row r="18" spans="1:15" ht="13.5" customHeight="1">
      <c r="A18" s="1386" t="s">
        <v>1165</v>
      </c>
      <c r="B18" s="1387">
        <v>16859</v>
      </c>
      <c r="C18" s="1425">
        <v>64.5</v>
      </c>
      <c r="D18" s="1425">
        <v>11.1</v>
      </c>
      <c r="E18" s="1425">
        <v>6.7</v>
      </c>
      <c r="F18" s="1425">
        <v>2.1</v>
      </c>
      <c r="G18" s="1426">
        <v>15.6</v>
      </c>
      <c r="O18" s="1439"/>
    </row>
    <row r="19" spans="1:15" ht="13.5" customHeight="1">
      <c r="A19" s="1386" t="s">
        <v>1166</v>
      </c>
      <c r="B19" s="1387">
        <v>124948</v>
      </c>
      <c r="C19" s="1425">
        <v>18.399999999999999</v>
      </c>
      <c r="D19" s="1425">
        <v>72.400000000000006</v>
      </c>
      <c r="E19" s="1425">
        <v>3.4</v>
      </c>
      <c r="F19" s="1425">
        <v>0.9</v>
      </c>
      <c r="G19" s="1426">
        <v>4.9000000000000004</v>
      </c>
      <c r="O19" s="1439"/>
    </row>
    <row r="20" spans="1:15" ht="13.5" customHeight="1">
      <c r="A20" s="1386" t="s">
        <v>1167</v>
      </c>
      <c r="B20" s="1387">
        <v>32333</v>
      </c>
      <c r="C20" s="1425">
        <v>37.700000000000003</v>
      </c>
      <c r="D20" s="1425">
        <v>49.8</v>
      </c>
      <c r="E20" s="1425">
        <v>2.5</v>
      </c>
      <c r="F20" s="1425">
        <v>0.5</v>
      </c>
      <c r="G20" s="1426">
        <v>9.6</v>
      </c>
      <c r="O20" s="1439"/>
    </row>
    <row r="21" spans="1:15" ht="13.5" customHeight="1">
      <c r="A21" s="1386" t="s">
        <v>1168</v>
      </c>
      <c r="B21" s="1387">
        <v>26302</v>
      </c>
      <c r="C21" s="1425">
        <v>58.7</v>
      </c>
      <c r="D21" s="1425">
        <v>21.8</v>
      </c>
      <c r="E21" s="1425">
        <v>4.0999999999999996</v>
      </c>
      <c r="F21" s="1425">
        <v>1.2</v>
      </c>
      <c r="G21" s="1426">
        <v>14.2</v>
      </c>
      <c r="O21" s="1439"/>
    </row>
    <row r="22" spans="1:15" ht="13.5" customHeight="1">
      <c r="A22" s="1386" t="s">
        <v>1169</v>
      </c>
      <c r="B22" s="1387">
        <v>26368</v>
      </c>
      <c r="C22" s="1425">
        <v>73.3</v>
      </c>
      <c r="D22" s="1425">
        <v>12.4</v>
      </c>
      <c r="E22" s="1425">
        <v>6</v>
      </c>
      <c r="F22" s="1425">
        <v>0.9</v>
      </c>
      <c r="G22" s="1426">
        <v>7.3</v>
      </c>
      <c r="O22" s="1439"/>
    </row>
    <row r="23" spans="1:15" ht="13.5" customHeight="1">
      <c r="A23" s="1390" t="s">
        <v>1170</v>
      </c>
      <c r="B23" s="1391">
        <v>38216</v>
      </c>
      <c r="C23" s="1425">
        <v>35</v>
      </c>
      <c r="D23" s="1425">
        <v>56</v>
      </c>
      <c r="E23" s="1425">
        <v>3.1</v>
      </c>
      <c r="F23" s="1425">
        <v>0.2</v>
      </c>
      <c r="G23" s="1426">
        <v>5.7</v>
      </c>
      <c r="O23" s="1439"/>
    </row>
    <row r="24" spans="1:15" ht="13.5" customHeight="1">
      <c r="A24" s="1386" t="s">
        <v>1171</v>
      </c>
      <c r="B24" s="1387">
        <v>23632</v>
      </c>
      <c r="C24" s="1425">
        <v>35.6</v>
      </c>
      <c r="D24" s="1425">
        <v>41.4</v>
      </c>
      <c r="E24" s="1425">
        <v>11.9</v>
      </c>
      <c r="F24" s="1425">
        <v>3.8</v>
      </c>
      <c r="G24" s="1426">
        <v>7.3</v>
      </c>
      <c r="O24" s="1439"/>
    </row>
    <row r="25" spans="1:15" ht="13.5" customHeight="1">
      <c r="A25" s="1386" t="s">
        <v>1172</v>
      </c>
      <c r="B25" s="1387">
        <v>20358</v>
      </c>
      <c r="C25" s="1425">
        <v>67.900000000000006</v>
      </c>
      <c r="D25" s="1425">
        <v>7.7</v>
      </c>
      <c r="E25" s="1425">
        <v>16.399999999999999</v>
      </c>
      <c r="F25" s="1425">
        <v>0.5</v>
      </c>
      <c r="G25" s="1426">
        <v>7.5</v>
      </c>
      <c r="O25" s="1439"/>
    </row>
    <row r="26" spans="1:15" ht="13.5" customHeight="1">
      <c r="A26" s="1386" t="s">
        <v>1173</v>
      </c>
      <c r="B26" s="1387">
        <v>85891</v>
      </c>
      <c r="C26" s="1425">
        <v>58.2</v>
      </c>
      <c r="D26" s="1425">
        <v>8.6</v>
      </c>
      <c r="E26" s="1425">
        <v>22.2</v>
      </c>
      <c r="F26" s="1425">
        <v>1.4</v>
      </c>
      <c r="G26" s="1426">
        <v>9.6999999999999993</v>
      </c>
      <c r="O26" s="1439"/>
    </row>
    <row r="27" spans="1:15" ht="18.75" customHeight="1">
      <c r="A27" s="1377" t="s">
        <v>1174</v>
      </c>
      <c r="B27" s="1378">
        <v>302147</v>
      </c>
      <c r="C27" s="1417">
        <v>61.6</v>
      </c>
      <c r="D27" s="1417">
        <v>21</v>
      </c>
      <c r="E27" s="1417">
        <v>8.1</v>
      </c>
      <c r="F27" s="1417">
        <v>4.2</v>
      </c>
      <c r="G27" s="1418">
        <v>5.0999999999999996</v>
      </c>
      <c r="O27" s="1439"/>
    </row>
    <row r="28" spans="1:15" ht="13.5" customHeight="1">
      <c r="A28" s="1386" t="s">
        <v>1175</v>
      </c>
      <c r="B28" s="1391">
        <v>38560</v>
      </c>
      <c r="C28" s="1425">
        <v>73</v>
      </c>
      <c r="D28" s="1425">
        <v>14.7</v>
      </c>
      <c r="E28" s="1425">
        <v>4.3</v>
      </c>
      <c r="F28" s="1425">
        <v>1.7</v>
      </c>
      <c r="G28" s="1426">
        <v>6.3</v>
      </c>
      <c r="O28" s="1439"/>
    </row>
    <row r="29" spans="1:15" ht="13.5" customHeight="1">
      <c r="A29" s="1386" t="s">
        <v>1176</v>
      </c>
      <c r="B29" s="1387">
        <v>63470</v>
      </c>
      <c r="C29" s="1425">
        <v>14.4</v>
      </c>
      <c r="D29" s="1425">
        <v>73.599999999999994</v>
      </c>
      <c r="E29" s="1425">
        <v>3.5</v>
      </c>
      <c r="F29" s="1425">
        <v>1.1000000000000001</v>
      </c>
      <c r="G29" s="1426">
        <v>7.4</v>
      </c>
      <c r="O29" s="1439"/>
    </row>
    <row r="30" spans="1:15" ht="13.5" customHeight="1">
      <c r="A30" s="1392" t="s">
        <v>1177</v>
      </c>
      <c r="B30" s="1387">
        <v>180926</v>
      </c>
      <c r="C30" s="1425">
        <v>76</v>
      </c>
      <c r="D30" s="1425">
        <v>5.4</v>
      </c>
      <c r="E30" s="1425">
        <v>9</v>
      </c>
      <c r="F30" s="1425">
        <v>5.7</v>
      </c>
      <c r="G30" s="1426">
        <v>3.9</v>
      </c>
      <c r="O30" s="1439"/>
    </row>
    <row r="31" spans="1:15" ht="13.5" customHeight="1">
      <c r="A31" s="1392" t="s">
        <v>1178</v>
      </c>
      <c r="B31" s="1391">
        <v>19191</v>
      </c>
      <c r="C31" s="1425">
        <v>58.2</v>
      </c>
      <c r="D31" s="1425">
        <v>6.9</v>
      </c>
      <c r="E31" s="1425">
        <v>23.2</v>
      </c>
      <c r="F31" s="1425">
        <v>5.4</v>
      </c>
      <c r="G31" s="1426">
        <v>6.4</v>
      </c>
      <c r="O31" s="1439"/>
    </row>
    <row r="32" spans="1:15" ht="18.75" customHeight="1">
      <c r="A32" s="1393" t="s">
        <v>1179</v>
      </c>
      <c r="B32" s="1378">
        <v>12336</v>
      </c>
      <c r="C32" s="1417">
        <v>32.4</v>
      </c>
      <c r="D32" s="1417">
        <v>6.5</v>
      </c>
      <c r="E32" s="1417">
        <v>33.200000000000003</v>
      </c>
      <c r="F32" s="1417">
        <v>13.2</v>
      </c>
      <c r="G32" s="1418">
        <v>14.6</v>
      </c>
      <c r="O32" s="1439"/>
    </row>
    <row r="33" spans="1:15" ht="13.5" customHeight="1">
      <c r="A33" s="1392" t="s">
        <v>1135</v>
      </c>
      <c r="B33" s="1391">
        <v>4351</v>
      </c>
      <c r="C33" s="1425">
        <v>47.1</v>
      </c>
      <c r="D33" s="1425">
        <v>9</v>
      </c>
      <c r="E33" s="1425">
        <v>16.899999999999999</v>
      </c>
      <c r="F33" s="1425">
        <v>8.1</v>
      </c>
      <c r="G33" s="1426">
        <v>18.899999999999999</v>
      </c>
      <c r="O33" s="1439"/>
    </row>
    <row r="34" spans="1:15" ht="18.75" customHeight="1">
      <c r="A34" s="1393" t="s">
        <v>1180</v>
      </c>
      <c r="B34" s="1378">
        <v>27784</v>
      </c>
      <c r="C34" s="1417">
        <v>31</v>
      </c>
      <c r="D34" s="1417">
        <v>5</v>
      </c>
      <c r="E34" s="1417">
        <v>41.5</v>
      </c>
      <c r="F34" s="1417">
        <v>6.8</v>
      </c>
      <c r="G34" s="1418">
        <v>15.7</v>
      </c>
      <c r="O34" s="1439"/>
    </row>
    <row r="35" spans="1:15" ht="13.5" customHeight="1">
      <c r="A35" s="1392" t="s">
        <v>1138</v>
      </c>
      <c r="B35" s="1387">
        <v>21117</v>
      </c>
      <c r="C35" s="1425">
        <v>30.7</v>
      </c>
      <c r="D35" s="1425">
        <v>4.7</v>
      </c>
      <c r="E35" s="1425">
        <v>40.5</v>
      </c>
      <c r="F35" s="1425">
        <v>6.7</v>
      </c>
      <c r="G35" s="1426">
        <v>17.399999999999999</v>
      </c>
      <c r="O35" s="1439"/>
    </row>
    <row r="36" spans="1:15" ht="18.75" customHeight="1">
      <c r="A36" s="1393" t="s">
        <v>1181</v>
      </c>
      <c r="B36" s="1378">
        <v>83650</v>
      </c>
      <c r="C36" s="1417">
        <v>51.4</v>
      </c>
      <c r="D36" s="1417">
        <v>11.5</v>
      </c>
      <c r="E36" s="1417">
        <v>15.1</v>
      </c>
      <c r="F36" s="1417">
        <v>6.5</v>
      </c>
      <c r="G36" s="1418">
        <v>15.5</v>
      </c>
      <c r="O36" s="1439"/>
    </row>
    <row r="37" spans="1:15" ht="13.5" customHeight="1">
      <c r="A37" s="1392" t="s">
        <v>1182</v>
      </c>
      <c r="B37" s="1391">
        <v>24366</v>
      </c>
      <c r="C37" s="1425">
        <v>37.799999999999997</v>
      </c>
      <c r="D37" s="1425">
        <v>13.8</v>
      </c>
      <c r="E37" s="1425">
        <v>15.2</v>
      </c>
      <c r="F37" s="1425">
        <v>14.4</v>
      </c>
      <c r="G37" s="1426">
        <v>18.899999999999999</v>
      </c>
      <c r="O37" s="1439"/>
    </row>
    <row r="38" spans="1:15" ht="13.5" customHeight="1">
      <c r="A38" s="1386" t="s">
        <v>1183</v>
      </c>
      <c r="B38" s="1387">
        <v>32034</v>
      </c>
      <c r="C38" s="1425">
        <v>57.9</v>
      </c>
      <c r="D38" s="1425">
        <v>13.4</v>
      </c>
      <c r="E38" s="1425">
        <v>12.4</v>
      </c>
      <c r="F38" s="1425">
        <v>2</v>
      </c>
      <c r="G38" s="1426">
        <v>14.3</v>
      </c>
      <c r="O38" s="1439"/>
    </row>
    <row r="39" spans="1:15" ht="13.5" customHeight="1">
      <c r="A39" s="1392" t="s">
        <v>1184</v>
      </c>
      <c r="B39" s="1387">
        <v>14192</v>
      </c>
      <c r="C39" s="1425">
        <v>59.4</v>
      </c>
      <c r="D39" s="1425">
        <v>8</v>
      </c>
      <c r="E39" s="1425">
        <v>18.5</v>
      </c>
      <c r="F39" s="1425">
        <v>4.3</v>
      </c>
      <c r="G39" s="1426">
        <v>9.8000000000000007</v>
      </c>
      <c r="O39" s="1439"/>
    </row>
    <row r="40" spans="1:15" ht="13.5" customHeight="1">
      <c r="A40" s="1386" t="s">
        <v>1185</v>
      </c>
      <c r="B40" s="1387">
        <v>1392</v>
      </c>
      <c r="C40" s="1425">
        <v>48.2</v>
      </c>
      <c r="D40" s="1425">
        <v>0</v>
      </c>
      <c r="E40" s="1425">
        <v>36.200000000000003</v>
      </c>
      <c r="F40" s="1425">
        <v>4.3</v>
      </c>
      <c r="G40" s="1426">
        <v>11.2</v>
      </c>
      <c r="O40" s="1439"/>
    </row>
    <row r="41" spans="1:15" ht="18.75" customHeight="1">
      <c r="A41" s="1394" t="s">
        <v>1186</v>
      </c>
      <c r="B41" s="1378">
        <v>12200</v>
      </c>
      <c r="C41" s="1417">
        <v>18.3</v>
      </c>
      <c r="D41" s="1417">
        <v>5.2</v>
      </c>
      <c r="E41" s="1417">
        <v>52.7</v>
      </c>
      <c r="F41" s="1417">
        <v>7.9</v>
      </c>
      <c r="G41" s="1418">
        <v>15.9</v>
      </c>
      <c r="O41" s="1439"/>
    </row>
    <row r="42" spans="1:15" ht="13.5" customHeight="1">
      <c r="A42" s="1395" t="s">
        <v>1145</v>
      </c>
      <c r="B42" s="1391">
        <v>11506</v>
      </c>
      <c r="C42" s="1425">
        <v>18</v>
      </c>
      <c r="D42" s="1425">
        <v>4.7</v>
      </c>
      <c r="E42" s="1425">
        <v>53.3</v>
      </c>
      <c r="F42" s="1425">
        <v>8.5</v>
      </c>
      <c r="G42" s="1426">
        <v>15.4</v>
      </c>
      <c r="O42" s="1439"/>
    </row>
    <row r="43" spans="1:15" ht="18.75" customHeight="1">
      <c r="A43" s="1396" t="s">
        <v>1187</v>
      </c>
      <c r="B43" s="1397">
        <v>276</v>
      </c>
      <c r="C43" s="1431">
        <v>100</v>
      </c>
      <c r="D43" s="1431">
        <v>0</v>
      </c>
      <c r="E43" s="1431">
        <v>0</v>
      </c>
      <c r="F43" s="1431">
        <v>0</v>
      </c>
      <c r="G43" s="1432">
        <v>0</v>
      </c>
      <c r="O43" s="1439"/>
    </row>
    <row r="44" spans="1:15" s="1373" customFormat="1">
      <c r="A44" s="1400"/>
      <c r="B44" s="1401"/>
      <c r="C44" s="1434"/>
      <c r="D44" s="1434"/>
      <c r="E44" s="1434"/>
      <c r="F44" s="1434"/>
      <c r="G44" s="1434"/>
    </row>
    <row r="45" spans="1:15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5" s="1373" customFormat="1">
      <c r="A46" s="1400"/>
      <c r="B46" s="1401"/>
      <c r="C46" s="1434"/>
      <c r="D46" s="1434"/>
      <c r="E46" s="1434"/>
      <c r="F46" s="1434"/>
      <c r="G46" s="1434"/>
    </row>
    <row r="47" spans="1:15" s="1373" customFormat="1">
      <c r="A47" s="1364"/>
      <c r="B47" s="1403"/>
      <c r="C47" s="1434"/>
      <c r="D47" s="1434"/>
      <c r="E47" s="1434"/>
      <c r="F47" s="1434"/>
      <c r="G47" s="1434"/>
    </row>
    <row r="48" spans="1:15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B51" s="1403"/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  <row r="54" spans="1:7"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54"/>
  <sheetViews>
    <sheetView workbookViewId="0"/>
  </sheetViews>
  <sheetFormatPr defaultColWidth="7.85546875" defaultRowHeight="12"/>
  <cols>
    <col min="1" max="1" width="18.570312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49" width="10.7109375" style="1363" customWidth="1"/>
    <col min="250" max="250" width="18.5703125" style="1363" customWidth="1"/>
    <col min="251" max="251" width="0.5703125" style="1363" customWidth="1"/>
    <col min="252" max="252" width="9.28515625" style="1363" customWidth="1"/>
    <col min="253" max="253" width="2" style="1363" customWidth="1"/>
    <col min="254" max="254" width="7.85546875" style="1363" customWidth="1"/>
    <col min="255" max="255" width="3.5703125" style="1363" customWidth="1"/>
    <col min="256" max="16384" width="7.85546875" style="1363"/>
  </cols>
  <sheetData>
    <row r="1" spans="1:15">
      <c r="G1" s="202" t="s">
        <v>98</v>
      </c>
    </row>
    <row r="2" spans="1:15">
      <c r="G2" s="1406" t="s">
        <v>1014</v>
      </c>
    </row>
    <row r="3" spans="1:15" ht="13.5" customHeight="1"/>
    <row r="4" spans="1:15" s="1369" customFormat="1" ht="12.95" customHeight="1">
      <c r="A4" s="1366" t="s">
        <v>1197</v>
      </c>
      <c r="B4" s="1367"/>
      <c r="C4" s="1408"/>
      <c r="D4" s="1408"/>
      <c r="E4" s="1409"/>
      <c r="F4" s="1409"/>
      <c r="G4" s="1409"/>
    </row>
    <row r="5" spans="1:15" s="1369" customFormat="1" ht="11.25" customHeight="1">
      <c r="A5" s="1366" t="s">
        <v>1198</v>
      </c>
      <c r="B5" s="1367"/>
      <c r="C5" s="1440"/>
      <c r="D5" s="1408"/>
      <c r="E5" s="1409"/>
      <c r="F5" s="1409"/>
      <c r="G5" s="1409"/>
    </row>
    <row r="6" spans="1:15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5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5" ht="35.25" customHeight="1">
      <c r="A8" s="1702"/>
      <c r="B8" s="1705"/>
      <c r="C8" s="1707"/>
      <c r="D8" s="1707"/>
      <c r="E8" s="1707"/>
      <c r="F8" s="1707"/>
      <c r="G8" s="1698"/>
    </row>
    <row r="9" spans="1:15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ht="18.75" customHeight="1">
      <c r="A10" s="1377" t="s">
        <v>226</v>
      </c>
      <c r="B10" s="1378">
        <v>2141193</v>
      </c>
      <c r="C10" s="1417">
        <v>47.1</v>
      </c>
      <c r="D10" s="1417">
        <v>19.7</v>
      </c>
      <c r="E10" s="1417">
        <v>15.9</v>
      </c>
      <c r="F10" s="1417">
        <v>6.4</v>
      </c>
      <c r="G10" s="1418">
        <v>10.8</v>
      </c>
      <c r="N10" s="1439"/>
      <c r="O10" s="1439"/>
    </row>
    <row r="11" spans="1:15" ht="18.75" customHeight="1">
      <c r="A11" s="1377" t="s">
        <v>1158</v>
      </c>
      <c r="B11" s="1378">
        <v>2008622</v>
      </c>
      <c r="C11" s="1417">
        <v>47.2</v>
      </c>
      <c r="D11" s="1417">
        <v>20.6</v>
      </c>
      <c r="E11" s="1417">
        <v>15.3</v>
      </c>
      <c r="F11" s="1417">
        <v>6.3</v>
      </c>
      <c r="G11" s="1418">
        <v>10.6</v>
      </c>
      <c r="N11" s="1439"/>
      <c r="O11" s="1439"/>
    </row>
    <row r="12" spans="1:15" ht="18.75" customHeight="1">
      <c r="A12" s="1377" t="s">
        <v>1159</v>
      </c>
      <c r="B12" s="1378">
        <v>1743955</v>
      </c>
      <c r="C12" s="1417">
        <v>45.7</v>
      </c>
      <c r="D12" s="1417">
        <v>20.399999999999999</v>
      </c>
      <c r="E12" s="1417">
        <v>15.9</v>
      </c>
      <c r="F12" s="1417">
        <v>6.5</v>
      </c>
      <c r="G12" s="1418">
        <v>11.4</v>
      </c>
      <c r="N12" s="1439"/>
      <c r="O12" s="1439"/>
    </row>
    <row r="13" spans="1:15" ht="13.5" customHeight="1">
      <c r="A13" s="1386" t="s">
        <v>1160</v>
      </c>
      <c r="B13" s="1387">
        <v>27463</v>
      </c>
      <c r="C13" s="1425">
        <v>75.099999999999994</v>
      </c>
      <c r="D13" s="1425">
        <v>9.5</v>
      </c>
      <c r="E13" s="1425">
        <v>5</v>
      </c>
      <c r="F13" s="1425">
        <v>1.3</v>
      </c>
      <c r="G13" s="1426">
        <v>9.1</v>
      </c>
      <c r="N13" s="1439"/>
      <c r="O13" s="1439"/>
    </row>
    <row r="14" spans="1:15" ht="13.5" customHeight="1">
      <c r="A14" s="1386" t="s">
        <v>1161</v>
      </c>
      <c r="B14" s="1387">
        <v>26187</v>
      </c>
      <c r="C14" s="1425">
        <v>54.1</v>
      </c>
      <c r="D14" s="1425">
        <v>8.6999999999999993</v>
      </c>
      <c r="E14" s="1425">
        <v>13.5</v>
      </c>
      <c r="F14" s="1425">
        <v>1.7</v>
      </c>
      <c r="G14" s="1426">
        <v>22.1</v>
      </c>
      <c r="N14" s="1439"/>
      <c r="O14" s="1439"/>
    </row>
    <row r="15" spans="1:15" ht="13.5" customHeight="1">
      <c r="A15" s="1386" t="s">
        <v>1162</v>
      </c>
      <c r="B15" s="1387">
        <v>131161</v>
      </c>
      <c r="C15" s="1425">
        <v>68.5</v>
      </c>
      <c r="D15" s="1425">
        <v>17.2</v>
      </c>
      <c r="E15" s="1425">
        <v>5.0999999999999996</v>
      </c>
      <c r="F15" s="1425">
        <v>1</v>
      </c>
      <c r="G15" s="1426">
        <v>8.1</v>
      </c>
      <c r="N15" s="1439"/>
      <c r="O15" s="1439"/>
    </row>
    <row r="16" spans="1:15" ht="13.5" customHeight="1">
      <c r="A16" s="1386" t="s">
        <v>1163</v>
      </c>
      <c r="B16" s="1387">
        <v>131875</v>
      </c>
      <c r="C16" s="1425">
        <v>37.700000000000003</v>
      </c>
      <c r="D16" s="1425">
        <v>3.5</v>
      </c>
      <c r="E16" s="1425">
        <v>47.1</v>
      </c>
      <c r="F16" s="1425">
        <v>3.3</v>
      </c>
      <c r="G16" s="1426">
        <v>8.1999999999999993</v>
      </c>
      <c r="N16" s="1439"/>
      <c r="O16" s="1439"/>
    </row>
    <row r="17" spans="1:15" ht="13.5" customHeight="1">
      <c r="A17" s="1386" t="s">
        <v>1164</v>
      </c>
      <c r="B17" s="1387">
        <v>1069196</v>
      </c>
      <c r="C17" s="1425">
        <v>43.6</v>
      </c>
      <c r="D17" s="1425">
        <v>17.5</v>
      </c>
      <c r="E17" s="1425">
        <v>15.8</v>
      </c>
      <c r="F17" s="1425">
        <v>9.6</v>
      </c>
      <c r="G17" s="1426">
        <v>13.5</v>
      </c>
      <c r="N17" s="1439"/>
      <c r="O17" s="1439"/>
    </row>
    <row r="18" spans="1:15" ht="13.5" customHeight="1">
      <c r="A18" s="1386" t="s">
        <v>1165</v>
      </c>
      <c r="B18" s="1387">
        <v>15604</v>
      </c>
      <c r="C18" s="1425">
        <v>63.7</v>
      </c>
      <c r="D18" s="1425">
        <v>10.1</v>
      </c>
      <c r="E18" s="1425">
        <v>9.4</v>
      </c>
      <c r="F18" s="1425">
        <v>1.6</v>
      </c>
      <c r="G18" s="1426">
        <v>15.2</v>
      </c>
      <c r="N18" s="1439"/>
      <c r="O18" s="1439"/>
    </row>
    <row r="19" spans="1:15" ht="13.5" customHeight="1">
      <c r="A19" s="1386" t="s">
        <v>1166</v>
      </c>
      <c r="B19" s="1387">
        <v>108253</v>
      </c>
      <c r="C19" s="1425">
        <v>17.2</v>
      </c>
      <c r="D19" s="1425">
        <v>71.5</v>
      </c>
      <c r="E19" s="1425">
        <v>4.7</v>
      </c>
      <c r="F19" s="1425">
        <v>1.5</v>
      </c>
      <c r="G19" s="1426">
        <v>5.0999999999999996</v>
      </c>
      <c r="N19" s="1439"/>
      <c r="O19" s="1439"/>
    </row>
    <row r="20" spans="1:15" ht="13.5" customHeight="1">
      <c r="A20" s="1386" t="s">
        <v>1167</v>
      </c>
      <c r="B20" s="1387">
        <v>32758</v>
      </c>
      <c r="C20" s="1425">
        <v>38.299999999999997</v>
      </c>
      <c r="D20" s="1425">
        <v>54.2</v>
      </c>
      <c r="E20" s="1425">
        <v>3.2</v>
      </c>
      <c r="F20" s="1425">
        <v>0.2</v>
      </c>
      <c r="G20" s="1426">
        <v>4.0999999999999996</v>
      </c>
      <c r="N20" s="1439"/>
      <c r="O20" s="1439"/>
    </row>
    <row r="21" spans="1:15" ht="13.5" customHeight="1">
      <c r="A21" s="1386" t="s">
        <v>1168</v>
      </c>
      <c r="B21" s="1387">
        <v>30996</v>
      </c>
      <c r="C21" s="1425">
        <v>63.5</v>
      </c>
      <c r="D21" s="1425">
        <v>19.399999999999999</v>
      </c>
      <c r="E21" s="1425">
        <v>5.2</v>
      </c>
      <c r="F21" s="1425">
        <v>0.8</v>
      </c>
      <c r="G21" s="1426">
        <v>11.1</v>
      </c>
      <c r="N21" s="1439"/>
      <c r="O21" s="1439"/>
    </row>
    <row r="22" spans="1:15" ht="13.5" customHeight="1">
      <c r="A22" s="1386" t="s">
        <v>1169</v>
      </c>
      <c r="B22" s="1387">
        <v>22966</v>
      </c>
      <c r="C22" s="1425">
        <v>80.900000000000006</v>
      </c>
      <c r="D22" s="1425">
        <v>3.3</v>
      </c>
      <c r="E22" s="1425">
        <v>4.4000000000000004</v>
      </c>
      <c r="F22" s="1425">
        <v>1.2</v>
      </c>
      <c r="G22" s="1426">
        <v>10.3</v>
      </c>
      <c r="N22" s="1439"/>
      <c r="O22" s="1439"/>
    </row>
    <row r="23" spans="1:15" ht="13.5" customHeight="1">
      <c r="A23" s="1390" t="s">
        <v>1170</v>
      </c>
      <c r="B23" s="1391">
        <v>29667</v>
      </c>
      <c r="C23" s="1425">
        <v>29.6</v>
      </c>
      <c r="D23" s="1425">
        <v>64</v>
      </c>
      <c r="E23" s="1425">
        <v>2.7</v>
      </c>
      <c r="F23" s="1425">
        <v>0</v>
      </c>
      <c r="G23" s="1426">
        <v>3.8</v>
      </c>
      <c r="N23" s="1439"/>
      <c r="O23" s="1439"/>
    </row>
    <row r="24" spans="1:15" ht="13.5" customHeight="1">
      <c r="A24" s="1386" t="s">
        <v>1171</v>
      </c>
      <c r="B24" s="1387">
        <v>18537</v>
      </c>
      <c r="C24" s="1425">
        <v>42.6</v>
      </c>
      <c r="D24" s="1425">
        <v>31.7</v>
      </c>
      <c r="E24" s="1425">
        <v>8.4</v>
      </c>
      <c r="F24" s="1425">
        <v>4.7</v>
      </c>
      <c r="G24" s="1426">
        <v>12.7</v>
      </c>
      <c r="N24" s="1439"/>
      <c r="O24" s="1439"/>
    </row>
    <row r="25" spans="1:15" ht="13.5" customHeight="1">
      <c r="A25" s="1386" t="s">
        <v>1172</v>
      </c>
      <c r="B25" s="1387">
        <v>17186</v>
      </c>
      <c r="C25" s="1425">
        <v>67.5</v>
      </c>
      <c r="D25" s="1425">
        <v>8.6999999999999993</v>
      </c>
      <c r="E25" s="1425">
        <v>19</v>
      </c>
      <c r="F25" s="1425">
        <v>0.7</v>
      </c>
      <c r="G25" s="1426">
        <v>4</v>
      </c>
      <c r="N25" s="1439"/>
      <c r="O25" s="1439"/>
    </row>
    <row r="26" spans="1:15" ht="13.5" customHeight="1">
      <c r="A26" s="1386" t="s">
        <v>1173</v>
      </c>
      <c r="B26" s="1387">
        <v>82106</v>
      </c>
      <c r="C26" s="1425">
        <v>59.2</v>
      </c>
      <c r="D26" s="1425">
        <v>9.3000000000000007</v>
      </c>
      <c r="E26" s="1425">
        <v>23.1</v>
      </c>
      <c r="F26" s="1425">
        <v>0.7</v>
      </c>
      <c r="G26" s="1426">
        <v>7.7</v>
      </c>
      <c r="N26" s="1439"/>
      <c r="O26" s="1439"/>
    </row>
    <row r="27" spans="1:15" ht="18.75" customHeight="1">
      <c r="A27" s="1377" t="s">
        <v>1174</v>
      </c>
      <c r="B27" s="1378">
        <v>264667</v>
      </c>
      <c r="C27" s="1417">
        <v>57.1</v>
      </c>
      <c r="D27" s="1417">
        <v>22</v>
      </c>
      <c r="E27" s="1417">
        <v>11.1</v>
      </c>
      <c r="F27" s="1417">
        <v>4.8</v>
      </c>
      <c r="G27" s="1418">
        <v>5</v>
      </c>
      <c r="N27" s="1439"/>
      <c r="O27" s="1439"/>
    </row>
    <row r="28" spans="1:15" ht="13.5" customHeight="1">
      <c r="A28" s="1386" t="s">
        <v>1175</v>
      </c>
      <c r="B28" s="1391">
        <v>38662</v>
      </c>
      <c r="C28" s="1425">
        <v>77.5</v>
      </c>
      <c r="D28" s="1425">
        <v>13</v>
      </c>
      <c r="E28" s="1425">
        <v>4.3</v>
      </c>
      <c r="F28" s="1425">
        <v>0.9</v>
      </c>
      <c r="G28" s="1426">
        <v>4.2</v>
      </c>
      <c r="N28" s="1439"/>
      <c r="O28" s="1439"/>
    </row>
    <row r="29" spans="1:15" ht="13.5" customHeight="1">
      <c r="A29" s="1386" t="s">
        <v>1176</v>
      </c>
      <c r="B29" s="1387">
        <v>60245</v>
      </c>
      <c r="C29" s="1425">
        <v>14.4</v>
      </c>
      <c r="D29" s="1425">
        <v>72.900000000000006</v>
      </c>
      <c r="E29" s="1425">
        <v>4.5999999999999996</v>
      </c>
      <c r="F29" s="1425">
        <v>2.4</v>
      </c>
      <c r="G29" s="1426">
        <v>5.8</v>
      </c>
      <c r="N29" s="1439"/>
      <c r="O29" s="1439"/>
    </row>
    <row r="30" spans="1:15" ht="13.5" customHeight="1">
      <c r="A30" s="1392" t="s">
        <v>1177</v>
      </c>
      <c r="B30" s="1387">
        <v>148740</v>
      </c>
      <c r="C30" s="1425">
        <v>69.7</v>
      </c>
      <c r="D30" s="1425">
        <v>5.7</v>
      </c>
      <c r="E30" s="1425">
        <v>12.8</v>
      </c>
      <c r="F30" s="1425">
        <v>6.9</v>
      </c>
      <c r="G30" s="1426">
        <v>4.8</v>
      </c>
      <c r="N30" s="1439"/>
      <c r="O30" s="1439"/>
    </row>
    <row r="31" spans="1:15" ht="13.5" customHeight="1">
      <c r="A31" s="1392" t="s">
        <v>1178</v>
      </c>
      <c r="B31" s="1391">
        <v>17020</v>
      </c>
      <c r="C31" s="1425">
        <v>51.7</v>
      </c>
      <c r="D31" s="1425">
        <v>4.9000000000000004</v>
      </c>
      <c r="E31" s="1425">
        <v>34</v>
      </c>
      <c r="F31" s="1425">
        <v>3.3</v>
      </c>
      <c r="G31" s="1426">
        <v>6</v>
      </c>
      <c r="N31" s="1439"/>
      <c r="O31" s="1439"/>
    </row>
    <row r="32" spans="1:15" ht="18.75" customHeight="1">
      <c r="A32" s="1393" t="s">
        <v>1179</v>
      </c>
      <c r="B32" s="1378">
        <v>12318</v>
      </c>
      <c r="C32" s="1417">
        <v>36</v>
      </c>
      <c r="D32" s="1417">
        <v>4.3</v>
      </c>
      <c r="E32" s="1417">
        <v>33.1</v>
      </c>
      <c r="F32" s="1417">
        <v>15.4</v>
      </c>
      <c r="G32" s="1418">
        <v>11.3</v>
      </c>
      <c r="N32" s="1439"/>
      <c r="O32" s="1439"/>
    </row>
    <row r="33" spans="1:15" ht="13.5" customHeight="1">
      <c r="A33" s="1392" t="s">
        <v>1135</v>
      </c>
      <c r="B33" s="1391">
        <v>5067</v>
      </c>
      <c r="C33" s="1425">
        <v>53.9</v>
      </c>
      <c r="D33" s="1425">
        <v>6.6</v>
      </c>
      <c r="E33" s="1425">
        <v>17.100000000000001</v>
      </c>
      <c r="F33" s="1425">
        <v>8.6</v>
      </c>
      <c r="G33" s="1426">
        <v>13.8</v>
      </c>
      <c r="N33" s="1439"/>
      <c r="O33" s="1439"/>
    </row>
    <row r="34" spans="1:15" ht="18.75" customHeight="1">
      <c r="A34" s="1393" t="s">
        <v>1180</v>
      </c>
      <c r="B34" s="1378">
        <v>23743</v>
      </c>
      <c r="C34" s="1417">
        <v>32.799999999999997</v>
      </c>
      <c r="D34" s="1417">
        <v>4.5999999999999996</v>
      </c>
      <c r="E34" s="1417">
        <v>40.6</v>
      </c>
      <c r="F34" s="1417">
        <v>5.6</v>
      </c>
      <c r="G34" s="1418">
        <v>16.5</v>
      </c>
      <c r="N34" s="1439"/>
      <c r="O34" s="1439"/>
    </row>
    <row r="35" spans="1:15" ht="13.5" customHeight="1">
      <c r="A35" s="1392" t="s">
        <v>1138</v>
      </c>
      <c r="B35" s="1387">
        <v>17921</v>
      </c>
      <c r="C35" s="1425">
        <v>33.799999999999997</v>
      </c>
      <c r="D35" s="1425">
        <v>5.2</v>
      </c>
      <c r="E35" s="1425">
        <v>40.799999999999997</v>
      </c>
      <c r="F35" s="1425">
        <v>4.9000000000000004</v>
      </c>
      <c r="G35" s="1426">
        <v>15.3</v>
      </c>
      <c r="N35" s="1439"/>
      <c r="O35" s="1439"/>
    </row>
    <row r="36" spans="1:15" ht="18.75" customHeight="1">
      <c r="A36" s="1393" t="s">
        <v>1181</v>
      </c>
      <c r="B36" s="1378">
        <v>85237</v>
      </c>
      <c r="C36" s="1417">
        <v>56</v>
      </c>
      <c r="D36" s="1417">
        <v>7</v>
      </c>
      <c r="E36" s="1417">
        <v>15</v>
      </c>
      <c r="F36" s="1417">
        <v>7.1</v>
      </c>
      <c r="G36" s="1418">
        <v>14.9</v>
      </c>
      <c r="N36" s="1439"/>
      <c r="O36" s="1439"/>
    </row>
    <row r="37" spans="1:15" ht="13.5" customHeight="1">
      <c r="A37" s="1392" t="s">
        <v>1182</v>
      </c>
      <c r="B37" s="1391">
        <v>23460</v>
      </c>
      <c r="C37" s="1425">
        <v>43.6</v>
      </c>
      <c r="D37" s="1425">
        <v>8.6999999999999993</v>
      </c>
      <c r="E37" s="1425">
        <v>15.2</v>
      </c>
      <c r="F37" s="1425">
        <v>13.8</v>
      </c>
      <c r="G37" s="1426">
        <v>18.7</v>
      </c>
      <c r="N37" s="1439"/>
      <c r="O37" s="1439"/>
    </row>
    <row r="38" spans="1:15" ht="13.5" customHeight="1">
      <c r="A38" s="1386" t="s">
        <v>1183</v>
      </c>
      <c r="B38" s="1387">
        <v>31364</v>
      </c>
      <c r="C38" s="1425">
        <v>67.7</v>
      </c>
      <c r="D38" s="1425">
        <v>6.3</v>
      </c>
      <c r="E38" s="1425">
        <v>11.4</v>
      </c>
      <c r="F38" s="1425">
        <v>2.4</v>
      </c>
      <c r="G38" s="1426">
        <v>12.2</v>
      </c>
      <c r="N38" s="1439"/>
      <c r="O38" s="1439"/>
    </row>
    <row r="39" spans="1:15" ht="13.5" customHeight="1">
      <c r="A39" s="1392" t="s">
        <v>1184</v>
      </c>
      <c r="B39" s="1387">
        <v>15431</v>
      </c>
      <c r="C39" s="1425">
        <v>57.4</v>
      </c>
      <c r="D39" s="1425">
        <v>7.4</v>
      </c>
      <c r="E39" s="1425">
        <v>20</v>
      </c>
      <c r="F39" s="1425">
        <v>5.6</v>
      </c>
      <c r="G39" s="1426">
        <v>9.5</v>
      </c>
      <c r="N39" s="1439"/>
      <c r="O39" s="1439"/>
    </row>
    <row r="40" spans="1:15" ht="13.5" customHeight="1">
      <c r="A40" s="1386" t="s">
        <v>1185</v>
      </c>
      <c r="B40" s="1387">
        <v>1455</v>
      </c>
      <c r="C40" s="1425">
        <v>39.700000000000003</v>
      </c>
      <c r="D40" s="1425">
        <v>2.5</v>
      </c>
      <c r="E40" s="1425">
        <v>28.4</v>
      </c>
      <c r="F40" s="1425">
        <v>19.8</v>
      </c>
      <c r="G40" s="1426">
        <v>9.6</v>
      </c>
      <c r="N40" s="1439"/>
      <c r="O40" s="1439"/>
    </row>
    <row r="41" spans="1:15" ht="18.75" customHeight="1">
      <c r="A41" s="1394" t="s">
        <v>1186</v>
      </c>
      <c r="B41" s="1378">
        <v>11030</v>
      </c>
      <c r="C41" s="1417">
        <v>11.9</v>
      </c>
      <c r="D41" s="1417">
        <v>4.9000000000000004</v>
      </c>
      <c r="E41" s="1417">
        <v>60.4</v>
      </c>
      <c r="F41" s="1417">
        <v>7.4</v>
      </c>
      <c r="G41" s="1418">
        <v>15.4</v>
      </c>
      <c r="N41" s="1439"/>
      <c r="O41" s="1439"/>
    </row>
    <row r="42" spans="1:15" ht="13.5" customHeight="1">
      <c r="A42" s="1395" t="s">
        <v>1145</v>
      </c>
      <c r="B42" s="1391">
        <v>10523</v>
      </c>
      <c r="C42" s="1425">
        <v>11.5</v>
      </c>
      <c r="D42" s="1425">
        <v>4.2</v>
      </c>
      <c r="E42" s="1425">
        <v>60.8</v>
      </c>
      <c r="F42" s="1425">
        <v>8</v>
      </c>
      <c r="G42" s="1426">
        <v>15.5</v>
      </c>
      <c r="N42" s="1439"/>
      <c r="O42" s="1439"/>
    </row>
    <row r="43" spans="1:15" ht="18.75" customHeight="1">
      <c r="A43" s="1396" t="s">
        <v>1187</v>
      </c>
      <c r="B43" s="1397">
        <v>241</v>
      </c>
      <c r="C43" s="1431">
        <v>66.3</v>
      </c>
      <c r="D43" s="1431">
        <v>0</v>
      </c>
      <c r="E43" s="1431">
        <v>33.700000000000003</v>
      </c>
      <c r="F43" s="1431">
        <v>0</v>
      </c>
      <c r="G43" s="1432">
        <v>0</v>
      </c>
      <c r="N43" s="1439"/>
      <c r="O43" s="1439"/>
    </row>
    <row r="44" spans="1:15" s="1373" customFormat="1">
      <c r="A44" s="1400"/>
      <c r="B44" s="1401"/>
      <c r="C44" s="1434"/>
      <c r="D44" s="1434"/>
      <c r="E44" s="1434"/>
      <c r="F44" s="1434"/>
      <c r="G44" s="1434"/>
    </row>
    <row r="45" spans="1:15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5" s="1373" customFormat="1">
      <c r="A46" s="1400"/>
      <c r="B46" s="1401"/>
      <c r="C46" s="1434"/>
      <c r="D46" s="1434"/>
      <c r="E46" s="1434"/>
      <c r="F46" s="1434"/>
      <c r="G46" s="1434"/>
    </row>
    <row r="47" spans="1:15" s="1373" customFormat="1">
      <c r="A47" s="1364"/>
      <c r="B47" s="1403"/>
      <c r="C47" s="1434"/>
      <c r="D47" s="1434"/>
      <c r="E47" s="1434"/>
      <c r="F47" s="1434"/>
      <c r="G47" s="1434"/>
    </row>
    <row r="48" spans="1:15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B51" s="1403"/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  <row r="54" spans="1:7"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O61"/>
  <sheetViews>
    <sheetView workbookViewId="0"/>
  </sheetViews>
  <sheetFormatPr defaultColWidth="7.85546875" defaultRowHeight="12"/>
  <cols>
    <col min="1" max="1" width="18.570312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49" width="10.7109375" style="1364" customWidth="1"/>
    <col min="250" max="250" width="18.5703125" style="1364" customWidth="1"/>
    <col min="251" max="251" width="0.5703125" style="1364" customWidth="1"/>
    <col min="252" max="252" width="9.28515625" style="1364" customWidth="1"/>
    <col min="253" max="253" width="2" style="1364" customWidth="1"/>
    <col min="254" max="254" width="7.85546875" style="1364" customWidth="1"/>
    <col min="255" max="255" width="3.5703125" style="1364" customWidth="1"/>
    <col min="256" max="16384" width="7.85546875" style="1364"/>
  </cols>
  <sheetData>
    <row r="1" spans="1:15">
      <c r="G1" s="202" t="s">
        <v>98</v>
      </c>
    </row>
    <row r="2" spans="1:15">
      <c r="G2" s="1406" t="s">
        <v>1014</v>
      </c>
    </row>
    <row r="3" spans="1:15" ht="13.5" customHeight="1"/>
    <row r="4" spans="1:15" s="1367" customFormat="1" ht="12.95" customHeight="1">
      <c r="A4" s="1366" t="s">
        <v>1199</v>
      </c>
      <c r="C4" s="1408"/>
      <c r="D4" s="1408"/>
      <c r="E4" s="1409"/>
      <c r="F4" s="1409"/>
      <c r="G4" s="1409"/>
    </row>
    <row r="5" spans="1:15" s="1367" customFormat="1" ht="11.25" customHeight="1">
      <c r="A5" s="1366" t="s">
        <v>1200</v>
      </c>
      <c r="C5" s="1440"/>
      <c r="D5" s="1408"/>
      <c r="E5" s="1409"/>
      <c r="F5" s="1409"/>
      <c r="G5" s="1409"/>
    </row>
    <row r="6" spans="1:15" s="1400" customFormat="1" ht="8.25" customHeight="1">
      <c r="A6" s="1374"/>
      <c r="B6" s="1364"/>
      <c r="C6" s="1405"/>
      <c r="D6" s="1405"/>
      <c r="E6" s="1405"/>
      <c r="F6" s="1405"/>
      <c r="G6" s="1413"/>
    </row>
    <row r="7" spans="1:15" s="1414" customFormat="1" ht="12.75" customHeight="1">
      <c r="A7" s="1701" t="s">
        <v>1153</v>
      </c>
      <c r="B7" s="1704" t="s">
        <v>120</v>
      </c>
      <c r="C7" s="1706" t="s">
        <v>1154</v>
      </c>
      <c r="D7" s="1706" t="s">
        <v>1190</v>
      </c>
      <c r="E7" s="1706" t="s">
        <v>1191</v>
      </c>
      <c r="F7" s="1706" t="s">
        <v>1192</v>
      </c>
      <c r="G7" s="1697" t="s">
        <v>96</v>
      </c>
    </row>
    <row r="8" spans="1:15" ht="28.5" customHeight="1">
      <c r="A8" s="1702"/>
      <c r="B8" s="1705"/>
      <c r="C8" s="1707"/>
      <c r="D8" s="1707"/>
      <c r="E8" s="1707"/>
      <c r="F8" s="1707"/>
      <c r="G8" s="1698"/>
    </row>
    <row r="9" spans="1:15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s="1419" customFormat="1" ht="18.75" customHeight="1">
      <c r="A10" s="1377" t="s">
        <v>226</v>
      </c>
      <c r="B10" s="1378">
        <v>2172998</v>
      </c>
      <c r="C10" s="1417">
        <v>47.3</v>
      </c>
      <c r="D10" s="1417">
        <v>18.2</v>
      </c>
      <c r="E10" s="1417">
        <v>16</v>
      </c>
      <c r="F10" s="1417">
        <v>6.4</v>
      </c>
      <c r="G10" s="1418">
        <v>12.1</v>
      </c>
      <c r="H10" s="1441"/>
      <c r="I10" s="1441"/>
      <c r="J10" s="1441"/>
      <c r="K10" s="1441"/>
      <c r="L10" s="1441"/>
      <c r="M10" s="1441"/>
      <c r="N10" s="1435"/>
      <c r="O10" s="1435"/>
    </row>
    <row r="11" spans="1:15" s="1419" customFormat="1" ht="18.75" customHeight="1">
      <c r="A11" s="1377" t="s">
        <v>1158</v>
      </c>
      <c r="B11" s="1378">
        <v>2017588</v>
      </c>
      <c r="C11" s="1417">
        <v>47.7</v>
      </c>
      <c r="D11" s="1417">
        <v>19</v>
      </c>
      <c r="E11" s="1417">
        <v>15.3</v>
      </c>
      <c r="F11" s="1417">
        <v>6.3</v>
      </c>
      <c r="G11" s="1418">
        <v>11.7</v>
      </c>
      <c r="H11" s="1441"/>
      <c r="I11" s="1441"/>
      <c r="J11" s="1441"/>
      <c r="K11" s="1441"/>
      <c r="L11" s="1441"/>
      <c r="M11" s="1441"/>
      <c r="N11" s="1435"/>
      <c r="O11" s="1435"/>
    </row>
    <row r="12" spans="1:15" s="1419" customFormat="1" ht="18.75" customHeight="1">
      <c r="A12" s="1377" t="s">
        <v>1159</v>
      </c>
      <c r="B12" s="1378">
        <v>1665849</v>
      </c>
      <c r="C12" s="1417">
        <v>45</v>
      </c>
      <c r="D12" s="1417">
        <v>19.2</v>
      </c>
      <c r="E12" s="1417">
        <v>16.5</v>
      </c>
      <c r="F12" s="1417">
        <v>6.4</v>
      </c>
      <c r="G12" s="1418">
        <v>12.9</v>
      </c>
      <c r="H12" s="1441"/>
      <c r="I12" s="1441"/>
      <c r="J12" s="1441"/>
      <c r="K12" s="1441"/>
      <c r="L12" s="1441"/>
      <c r="M12" s="1441"/>
      <c r="N12" s="1435"/>
      <c r="O12" s="1435"/>
    </row>
    <row r="13" spans="1:15" ht="12.75" customHeight="1">
      <c r="A13" s="1386" t="s">
        <v>1160</v>
      </c>
      <c r="B13" s="1387">
        <v>21559</v>
      </c>
      <c r="C13" s="1425">
        <v>74.400000000000006</v>
      </c>
      <c r="D13" s="1425">
        <v>10.9</v>
      </c>
      <c r="E13" s="1425">
        <v>6.3</v>
      </c>
      <c r="F13" s="1425">
        <v>0.7</v>
      </c>
      <c r="G13" s="1426">
        <v>7.7</v>
      </c>
      <c r="H13" s="1441"/>
      <c r="I13" s="1441"/>
      <c r="J13" s="1441"/>
      <c r="K13" s="1441"/>
      <c r="L13" s="1441"/>
      <c r="M13" s="1441"/>
      <c r="N13" s="1435"/>
      <c r="O13" s="1435"/>
    </row>
    <row r="14" spans="1:15" ht="12.75" customHeight="1">
      <c r="A14" s="1386" t="s">
        <v>1161</v>
      </c>
      <c r="B14" s="1387">
        <v>28749</v>
      </c>
      <c r="C14" s="1425">
        <v>51.5</v>
      </c>
      <c r="D14" s="1425">
        <v>8.6999999999999993</v>
      </c>
      <c r="E14" s="1425">
        <v>12.3</v>
      </c>
      <c r="F14" s="1425">
        <v>0.8</v>
      </c>
      <c r="G14" s="1426">
        <v>26.8</v>
      </c>
      <c r="H14" s="1441"/>
      <c r="I14" s="1441"/>
      <c r="J14" s="1441"/>
      <c r="K14" s="1441"/>
      <c r="L14" s="1441"/>
      <c r="M14" s="1441"/>
      <c r="N14" s="1435"/>
      <c r="O14" s="1435"/>
    </row>
    <row r="15" spans="1:15" ht="12.75" customHeight="1">
      <c r="A15" s="1386" t="s">
        <v>1162</v>
      </c>
      <c r="B15" s="1387">
        <v>139190</v>
      </c>
      <c r="C15" s="1425">
        <v>67.5</v>
      </c>
      <c r="D15" s="1425">
        <v>16.600000000000001</v>
      </c>
      <c r="E15" s="1425">
        <v>5.7</v>
      </c>
      <c r="F15" s="1425">
        <v>0.7</v>
      </c>
      <c r="G15" s="1426">
        <v>9.5</v>
      </c>
      <c r="H15" s="1441"/>
      <c r="I15" s="1441"/>
      <c r="J15" s="1441"/>
      <c r="K15" s="1441"/>
      <c r="L15" s="1441"/>
      <c r="M15" s="1441"/>
      <c r="N15" s="1435"/>
      <c r="O15" s="1435"/>
    </row>
    <row r="16" spans="1:15" ht="12.75" customHeight="1">
      <c r="A16" s="1386" t="s">
        <v>1163</v>
      </c>
      <c r="B16" s="1387">
        <v>127667</v>
      </c>
      <c r="C16" s="1425">
        <v>35.700000000000003</v>
      </c>
      <c r="D16" s="1425">
        <v>4.5</v>
      </c>
      <c r="E16" s="1425">
        <v>49.7</v>
      </c>
      <c r="F16" s="1425">
        <v>3.2</v>
      </c>
      <c r="G16" s="1426">
        <v>6.8</v>
      </c>
      <c r="H16" s="1441"/>
      <c r="I16" s="1441"/>
      <c r="J16" s="1441"/>
      <c r="K16" s="1441"/>
      <c r="L16" s="1441"/>
      <c r="M16" s="1441"/>
      <c r="N16" s="1435"/>
      <c r="O16" s="1435"/>
    </row>
    <row r="17" spans="1:15" ht="12.75" customHeight="1">
      <c r="A17" s="1386" t="s">
        <v>1164</v>
      </c>
      <c r="B17" s="1387">
        <v>996046</v>
      </c>
      <c r="C17" s="1425">
        <v>43.1</v>
      </c>
      <c r="D17" s="1425">
        <v>16</v>
      </c>
      <c r="E17" s="1425">
        <v>15.9</v>
      </c>
      <c r="F17" s="1425">
        <v>9.6999999999999993</v>
      </c>
      <c r="G17" s="1426">
        <v>15.3</v>
      </c>
      <c r="H17" s="1441"/>
      <c r="I17" s="1441"/>
      <c r="J17" s="1441"/>
      <c r="K17" s="1441"/>
      <c r="L17" s="1441"/>
      <c r="M17" s="1441"/>
      <c r="N17" s="1435"/>
      <c r="O17" s="1435"/>
    </row>
    <row r="18" spans="1:15" ht="12.75" customHeight="1">
      <c r="A18" s="1386" t="s">
        <v>1165</v>
      </c>
      <c r="B18" s="1387">
        <v>12992</v>
      </c>
      <c r="C18" s="1425">
        <v>56.7</v>
      </c>
      <c r="D18" s="1425">
        <v>9.8000000000000007</v>
      </c>
      <c r="E18" s="1425">
        <v>11.2</v>
      </c>
      <c r="F18" s="1425">
        <v>2.1</v>
      </c>
      <c r="G18" s="1426">
        <v>20.2</v>
      </c>
      <c r="H18" s="1441"/>
      <c r="I18" s="1441"/>
      <c r="J18" s="1441"/>
      <c r="K18" s="1441"/>
      <c r="L18" s="1441"/>
      <c r="M18" s="1441"/>
      <c r="N18" s="1435"/>
      <c r="O18" s="1435"/>
    </row>
    <row r="19" spans="1:15" ht="12.75" customHeight="1">
      <c r="A19" s="1386" t="s">
        <v>1166</v>
      </c>
      <c r="B19" s="1387">
        <v>109746</v>
      </c>
      <c r="C19" s="1425">
        <v>21.4</v>
      </c>
      <c r="D19" s="1425">
        <v>65.900000000000006</v>
      </c>
      <c r="E19" s="1425">
        <v>5.2</v>
      </c>
      <c r="F19" s="1425">
        <v>1.3</v>
      </c>
      <c r="G19" s="1426">
        <v>6.3</v>
      </c>
      <c r="H19" s="1441"/>
      <c r="I19" s="1441"/>
      <c r="J19" s="1441"/>
      <c r="K19" s="1441"/>
      <c r="L19" s="1441"/>
      <c r="M19" s="1441"/>
      <c r="N19" s="1435"/>
      <c r="O19" s="1435"/>
    </row>
    <row r="20" spans="1:15" ht="12.75" customHeight="1">
      <c r="A20" s="1386" t="s">
        <v>1167</v>
      </c>
      <c r="B20" s="1387">
        <v>32886</v>
      </c>
      <c r="C20" s="1425">
        <v>35.200000000000003</v>
      </c>
      <c r="D20" s="1425">
        <v>52.5</v>
      </c>
      <c r="E20" s="1425">
        <v>2.9</v>
      </c>
      <c r="F20" s="1425">
        <v>0.4</v>
      </c>
      <c r="G20" s="1426">
        <v>9</v>
      </c>
      <c r="H20" s="1441"/>
      <c r="I20" s="1441"/>
      <c r="J20" s="1441"/>
      <c r="K20" s="1441"/>
      <c r="L20" s="1441"/>
      <c r="M20" s="1441"/>
      <c r="N20" s="1435"/>
      <c r="O20" s="1435"/>
    </row>
    <row r="21" spans="1:15" ht="12.75" customHeight="1">
      <c r="A21" s="1386" t="s">
        <v>1168</v>
      </c>
      <c r="B21" s="1387">
        <v>34212</v>
      </c>
      <c r="C21" s="1425">
        <v>59.9</v>
      </c>
      <c r="D21" s="1425">
        <v>19.2</v>
      </c>
      <c r="E21" s="1425">
        <v>6.8</v>
      </c>
      <c r="F21" s="1425">
        <v>0.8</v>
      </c>
      <c r="G21" s="1426">
        <v>13.3</v>
      </c>
      <c r="H21" s="1441"/>
      <c r="I21" s="1441"/>
      <c r="J21" s="1441"/>
      <c r="K21" s="1441"/>
      <c r="L21" s="1441"/>
      <c r="M21" s="1441"/>
      <c r="N21" s="1435"/>
      <c r="O21" s="1435"/>
    </row>
    <row r="22" spans="1:15" ht="12.75" customHeight="1">
      <c r="A22" s="1386" t="s">
        <v>1169</v>
      </c>
      <c r="B22" s="1387">
        <v>24125</v>
      </c>
      <c r="C22" s="1425">
        <v>73.599999999999994</v>
      </c>
      <c r="D22" s="1425">
        <v>6.1</v>
      </c>
      <c r="E22" s="1425">
        <v>8.3000000000000007</v>
      </c>
      <c r="F22" s="1425">
        <v>2.1</v>
      </c>
      <c r="G22" s="1426">
        <v>10</v>
      </c>
      <c r="H22" s="1441"/>
      <c r="I22" s="1441"/>
      <c r="J22" s="1441"/>
      <c r="K22" s="1441"/>
      <c r="L22" s="1441"/>
      <c r="M22" s="1441"/>
      <c r="N22" s="1435"/>
      <c r="O22" s="1435"/>
    </row>
    <row r="23" spans="1:15" ht="12.75" customHeight="1">
      <c r="A23" s="1386" t="s">
        <v>1170</v>
      </c>
      <c r="B23" s="1391">
        <v>30335</v>
      </c>
      <c r="C23" s="1425">
        <v>34.6</v>
      </c>
      <c r="D23" s="1425">
        <v>50.3</v>
      </c>
      <c r="E23" s="1425">
        <v>5.2</v>
      </c>
      <c r="F23" s="1425">
        <v>0.7</v>
      </c>
      <c r="G23" s="1426">
        <v>9</v>
      </c>
      <c r="H23" s="1441"/>
      <c r="I23" s="1441"/>
      <c r="J23" s="1441"/>
      <c r="K23" s="1441"/>
      <c r="L23" s="1441"/>
      <c r="M23" s="1441"/>
      <c r="N23" s="1435"/>
      <c r="O23" s="1435"/>
    </row>
    <row r="24" spans="1:15" ht="12.75" customHeight="1">
      <c r="A24" s="1386" t="s">
        <v>1171</v>
      </c>
      <c r="B24" s="1387">
        <v>10527</v>
      </c>
      <c r="C24" s="1425">
        <v>37.200000000000003</v>
      </c>
      <c r="D24" s="1425">
        <v>31.9</v>
      </c>
      <c r="E24" s="1425">
        <v>13.6</v>
      </c>
      <c r="F24" s="1425">
        <v>6.2</v>
      </c>
      <c r="G24" s="1426">
        <v>11.1</v>
      </c>
      <c r="H24" s="1441"/>
      <c r="I24" s="1441"/>
      <c r="J24" s="1441"/>
      <c r="K24" s="1441"/>
      <c r="L24" s="1441"/>
      <c r="M24" s="1441"/>
      <c r="N24" s="1435"/>
      <c r="O24" s="1435"/>
    </row>
    <row r="25" spans="1:15" ht="12.75" customHeight="1">
      <c r="A25" s="1386" t="s">
        <v>1172</v>
      </c>
      <c r="B25" s="1387">
        <v>18439</v>
      </c>
      <c r="C25" s="1425">
        <v>58.6</v>
      </c>
      <c r="D25" s="1425">
        <v>10.199999999999999</v>
      </c>
      <c r="E25" s="1425">
        <v>25.5</v>
      </c>
      <c r="F25" s="1425">
        <v>0.7</v>
      </c>
      <c r="G25" s="1426">
        <v>4.9000000000000004</v>
      </c>
      <c r="H25" s="1441"/>
      <c r="I25" s="1441"/>
      <c r="J25" s="1441"/>
      <c r="K25" s="1441"/>
      <c r="L25" s="1441"/>
      <c r="M25" s="1441"/>
      <c r="N25" s="1435"/>
      <c r="O25" s="1435"/>
    </row>
    <row r="26" spans="1:15" ht="12.75" customHeight="1">
      <c r="A26" s="1386" t="s">
        <v>1173</v>
      </c>
      <c r="B26" s="1387">
        <v>79376</v>
      </c>
      <c r="C26" s="1425">
        <v>55.6</v>
      </c>
      <c r="D26" s="1425">
        <v>8.5</v>
      </c>
      <c r="E26" s="1425">
        <v>25.9</v>
      </c>
      <c r="F26" s="1425">
        <v>1</v>
      </c>
      <c r="G26" s="1426">
        <v>8.9</v>
      </c>
      <c r="H26" s="1441"/>
      <c r="I26" s="1441"/>
      <c r="J26" s="1441"/>
      <c r="K26" s="1441"/>
      <c r="L26" s="1441"/>
      <c r="M26" s="1441"/>
      <c r="N26" s="1435"/>
      <c r="O26" s="1435"/>
    </row>
    <row r="27" spans="1:15" s="1419" customFormat="1" ht="18.75" customHeight="1">
      <c r="A27" s="1377" t="s">
        <v>1174</v>
      </c>
      <c r="B27" s="1378">
        <v>351739</v>
      </c>
      <c r="C27" s="1417">
        <v>60.7</v>
      </c>
      <c r="D27" s="1417">
        <v>18.3</v>
      </c>
      <c r="E27" s="1417">
        <v>9.3000000000000007</v>
      </c>
      <c r="F27" s="1417">
        <v>6</v>
      </c>
      <c r="G27" s="1418">
        <v>5.6</v>
      </c>
      <c r="H27" s="1441"/>
      <c r="I27" s="1441"/>
      <c r="J27" s="1441"/>
      <c r="K27" s="1441"/>
      <c r="L27" s="1441"/>
      <c r="M27" s="1441"/>
      <c r="N27" s="1435"/>
      <c r="O27" s="1435"/>
    </row>
    <row r="28" spans="1:15" ht="12.75" customHeight="1">
      <c r="A28" s="1386" t="s">
        <v>1175</v>
      </c>
      <c r="B28" s="1391">
        <v>41647</v>
      </c>
      <c r="C28" s="1425">
        <v>75.900000000000006</v>
      </c>
      <c r="D28" s="1425">
        <v>12.6</v>
      </c>
      <c r="E28" s="1425">
        <v>4.3</v>
      </c>
      <c r="F28" s="1425">
        <v>1.1000000000000001</v>
      </c>
      <c r="G28" s="1426">
        <v>6</v>
      </c>
      <c r="H28" s="1441"/>
      <c r="I28" s="1441"/>
      <c r="J28" s="1441"/>
      <c r="K28" s="1441"/>
      <c r="L28" s="1441"/>
      <c r="M28" s="1441"/>
      <c r="N28" s="1435"/>
      <c r="O28" s="1435"/>
    </row>
    <row r="29" spans="1:15" ht="12.75" customHeight="1">
      <c r="A29" s="1386" t="s">
        <v>1176</v>
      </c>
      <c r="B29" s="1387">
        <v>63347</v>
      </c>
      <c r="C29" s="1425">
        <v>20.3</v>
      </c>
      <c r="D29" s="1425">
        <v>68.400000000000006</v>
      </c>
      <c r="E29" s="1425">
        <v>3.3</v>
      </c>
      <c r="F29" s="1425">
        <v>1.6</v>
      </c>
      <c r="G29" s="1426">
        <v>6.5</v>
      </c>
      <c r="H29" s="1441"/>
      <c r="I29" s="1441"/>
      <c r="J29" s="1441"/>
      <c r="K29" s="1441"/>
      <c r="L29" s="1441"/>
      <c r="M29" s="1441"/>
      <c r="N29" s="1435"/>
      <c r="O29" s="1435"/>
    </row>
    <row r="30" spans="1:15" ht="12.75" customHeight="1">
      <c r="A30" s="1386" t="s">
        <v>1177</v>
      </c>
      <c r="B30" s="1387">
        <v>223861</v>
      </c>
      <c r="C30" s="1425">
        <v>70</v>
      </c>
      <c r="D30" s="1425">
        <v>6.5</v>
      </c>
      <c r="E30" s="1425">
        <v>9.9</v>
      </c>
      <c r="F30" s="1425">
        <v>8.4</v>
      </c>
      <c r="G30" s="1426">
        <v>5.2</v>
      </c>
      <c r="H30" s="1441"/>
      <c r="I30" s="1441"/>
      <c r="J30" s="1441"/>
      <c r="K30" s="1441"/>
      <c r="L30" s="1441"/>
      <c r="M30" s="1441"/>
      <c r="N30" s="1435"/>
      <c r="O30" s="1435"/>
    </row>
    <row r="31" spans="1:15" ht="12.75" customHeight="1">
      <c r="A31" s="1386" t="s">
        <v>1178</v>
      </c>
      <c r="B31" s="1391">
        <v>22884</v>
      </c>
      <c r="C31" s="1425">
        <v>54.3</v>
      </c>
      <c r="D31" s="1425">
        <v>6</v>
      </c>
      <c r="E31" s="1425">
        <v>28.7</v>
      </c>
      <c r="F31" s="1425">
        <v>4.0999999999999996</v>
      </c>
      <c r="G31" s="1426">
        <v>6.8</v>
      </c>
      <c r="H31" s="1441"/>
      <c r="I31" s="1441"/>
      <c r="J31" s="1441"/>
      <c r="K31" s="1441"/>
      <c r="L31" s="1441"/>
      <c r="M31" s="1441"/>
      <c r="N31" s="1435"/>
      <c r="O31" s="1435"/>
    </row>
    <row r="32" spans="1:15" s="1419" customFormat="1" ht="18.75" customHeight="1">
      <c r="A32" s="1377" t="s">
        <v>1179</v>
      </c>
      <c r="B32" s="1378">
        <v>11115</v>
      </c>
      <c r="C32" s="1417">
        <v>31</v>
      </c>
      <c r="D32" s="1417">
        <v>6</v>
      </c>
      <c r="E32" s="1417">
        <v>37.1</v>
      </c>
      <c r="F32" s="1417">
        <v>8.3000000000000007</v>
      </c>
      <c r="G32" s="1418">
        <v>17.5</v>
      </c>
      <c r="H32" s="1441"/>
      <c r="I32" s="1441"/>
      <c r="J32" s="1441"/>
      <c r="K32" s="1441"/>
      <c r="L32" s="1441"/>
      <c r="M32" s="1441"/>
      <c r="N32" s="1435"/>
      <c r="O32" s="1435"/>
    </row>
    <row r="33" spans="1:15" ht="12.75" customHeight="1">
      <c r="A33" s="1442" t="s">
        <v>1135</v>
      </c>
      <c r="B33" s="1391">
        <v>4324</v>
      </c>
      <c r="C33" s="1425">
        <v>50</v>
      </c>
      <c r="D33" s="1425">
        <v>6.4</v>
      </c>
      <c r="E33" s="1425">
        <v>22.9</v>
      </c>
      <c r="F33" s="1425">
        <v>3.6</v>
      </c>
      <c r="G33" s="1426">
        <v>17.100000000000001</v>
      </c>
      <c r="H33" s="1441"/>
      <c r="I33" s="1441"/>
      <c r="J33" s="1441"/>
      <c r="K33" s="1441"/>
      <c r="L33" s="1441"/>
      <c r="M33" s="1441"/>
      <c r="N33" s="1435"/>
      <c r="O33" s="1435"/>
    </row>
    <row r="34" spans="1:15" s="1419" customFormat="1" ht="18.75" customHeight="1">
      <c r="A34" s="1377" t="s">
        <v>1180</v>
      </c>
      <c r="B34" s="1378">
        <v>31366</v>
      </c>
      <c r="C34" s="1417">
        <v>33.5</v>
      </c>
      <c r="D34" s="1417">
        <v>5.3</v>
      </c>
      <c r="E34" s="1417">
        <v>38.299999999999997</v>
      </c>
      <c r="F34" s="1417">
        <v>3.7</v>
      </c>
      <c r="G34" s="1418">
        <v>19.2</v>
      </c>
      <c r="H34" s="1441"/>
      <c r="I34" s="1441"/>
      <c r="J34" s="1441"/>
      <c r="K34" s="1441"/>
      <c r="L34" s="1441"/>
      <c r="M34" s="1441"/>
      <c r="N34" s="1435"/>
      <c r="O34" s="1435"/>
    </row>
    <row r="35" spans="1:15" ht="12.75" customHeight="1">
      <c r="A35" s="1442" t="s">
        <v>1138</v>
      </c>
      <c r="B35" s="1387">
        <v>22719</v>
      </c>
      <c r="C35" s="1425">
        <v>35.1</v>
      </c>
      <c r="D35" s="1425">
        <v>4.9000000000000004</v>
      </c>
      <c r="E35" s="1425">
        <v>39.9</v>
      </c>
      <c r="F35" s="1425">
        <v>4.3</v>
      </c>
      <c r="G35" s="1426">
        <v>15.7</v>
      </c>
      <c r="H35" s="1441"/>
      <c r="I35" s="1441"/>
      <c r="J35" s="1441"/>
      <c r="K35" s="1441"/>
      <c r="L35" s="1441"/>
      <c r="M35" s="1441"/>
      <c r="N35" s="1435"/>
      <c r="O35" s="1435"/>
    </row>
    <row r="36" spans="1:15" s="1419" customFormat="1" ht="18.75" customHeight="1">
      <c r="A36" s="1377" t="s">
        <v>1181</v>
      </c>
      <c r="B36" s="1378">
        <v>97699</v>
      </c>
      <c r="C36" s="1417">
        <v>50.2</v>
      </c>
      <c r="D36" s="1417">
        <v>9.6999999999999993</v>
      </c>
      <c r="E36" s="1417">
        <v>15.8</v>
      </c>
      <c r="F36" s="1417">
        <v>8.1</v>
      </c>
      <c r="G36" s="1418">
        <v>16.2</v>
      </c>
      <c r="H36" s="1441"/>
      <c r="I36" s="1441"/>
      <c r="J36" s="1441"/>
      <c r="K36" s="1441"/>
      <c r="L36" s="1441"/>
      <c r="M36" s="1441"/>
      <c r="N36" s="1435"/>
      <c r="O36" s="1435"/>
    </row>
    <row r="37" spans="1:15" ht="12.75" customHeight="1">
      <c r="A37" s="1442" t="s">
        <v>1182</v>
      </c>
      <c r="B37" s="1391">
        <v>19914</v>
      </c>
      <c r="C37" s="1425">
        <v>35.9</v>
      </c>
      <c r="D37" s="1425">
        <v>9.1999999999999993</v>
      </c>
      <c r="E37" s="1425">
        <v>18.3</v>
      </c>
      <c r="F37" s="1425">
        <v>18.3</v>
      </c>
      <c r="G37" s="1426">
        <v>18.2</v>
      </c>
      <c r="H37" s="1441"/>
      <c r="I37" s="1441"/>
      <c r="J37" s="1441"/>
      <c r="K37" s="1441"/>
      <c r="L37" s="1441"/>
      <c r="M37" s="1441"/>
      <c r="N37" s="1435"/>
      <c r="O37" s="1435"/>
    </row>
    <row r="38" spans="1:15" ht="12.75" customHeight="1">
      <c r="A38" s="1442" t="s">
        <v>1183</v>
      </c>
      <c r="B38" s="1387">
        <v>37876</v>
      </c>
      <c r="C38" s="1425">
        <v>56.3</v>
      </c>
      <c r="D38" s="1425">
        <v>10.8</v>
      </c>
      <c r="E38" s="1425">
        <v>8.8000000000000007</v>
      </c>
      <c r="F38" s="1425">
        <v>4.7</v>
      </c>
      <c r="G38" s="1426">
        <v>19.3</v>
      </c>
      <c r="H38" s="1441"/>
      <c r="I38" s="1441"/>
      <c r="J38" s="1441"/>
      <c r="K38" s="1441"/>
      <c r="L38" s="1441"/>
      <c r="M38" s="1441"/>
      <c r="N38" s="1435"/>
      <c r="O38" s="1435"/>
    </row>
    <row r="39" spans="1:15" ht="12.75" customHeight="1">
      <c r="A39" s="1442" t="s">
        <v>1184</v>
      </c>
      <c r="B39" s="1387">
        <v>20664</v>
      </c>
      <c r="C39" s="1425">
        <v>51.6</v>
      </c>
      <c r="D39" s="1425">
        <v>11</v>
      </c>
      <c r="E39" s="1425">
        <v>22.8</v>
      </c>
      <c r="F39" s="1425">
        <v>5.2</v>
      </c>
      <c r="G39" s="1426">
        <v>9.4</v>
      </c>
      <c r="H39" s="1441"/>
      <c r="I39" s="1441"/>
      <c r="J39" s="1441"/>
      <c r="K39" s="1441"/>
      <c r="L39" s="1441"/>
      <c r="M39" s="1441"/>
      <c r="N39" s="1435"/>
      <c r="O39" s="1435"/>
    </row>
    <row r="40" spans="1:15" ht="12.75" customHeight="1">
      <c r="A40" s="1442" t="s">
        <v>1185</v>
      </c>
      <c r="B40" s="1387">
        <v>1626</v>
      </c>
      <c r="C40" s="1425">
        <v>52.2</v>
      </c>
      <c r="D40" s="1425">
        <v>5.8</v>
      </c>
      <c r="E40" s="1425">
        <v>26.6</v>
      </c>
      <c r="F40" s="1425">
        <v>7.2</v>
      </c>
      <c r="G40" s="1426">
        <v>8.1999999999999993</v>
      </c>
      <c r="H40" s="1441"/>
      <c r="I40" s="1441"/>
      <c r="J40" s="1441"/>
      <c r="K40" s="1441"/>
      <c r="L40" s="1441"/>
      <c r="M40" s="1441"/>
      <c r="N40" s="1435"/>
      <c r="O40" s="1435"/>
    </row>
    <row r="41" spans="1:15" s="1419" customFormat="1" ht="18.75" customHeight="1">
      <c r="A41" s="1377" t="s">
        <v>1186</v>
      </c>
      <c r="B41" s="1378">
        <v>14183</v>
      </c>
      <c r="C41" s="1417">
        <v>18.3</v>
      </c>
      <c r="D41" s="1417">
        <v>7.1</v>
      </c>
      <c r="E41" s="1417">
        <v>51.5</v>
      </c>
      <c r="F41" s="1417">
        <v>4.3</v>
      </c>
      <c r="G41" s="1418">
        <v>18.8</v>
      </c>
      <c r="H41" s="1441"/>
      <c r="I41" s="1441"/>
      <c r="J41" s="1441"/>
      <c r="K41" s="1441"/>
      <c r="L41" s="1441"/>
      <c r="M41" s="1441"/>
      <c r="N41" s="1435"/>
      <c r="O41" s="1435"/>
    </row>
    <row r="42" spans="1:15" ht="12.75" customHeight="1">
      <c r="A42" s="1442" t="s">
        <v>1145</v>
      </c>
      <c r="B42" s="1391">
        <v>13282</v>
      </c>
      <c r="C42" s="1425">
        <v>17.100000000000001</v>
      </c>
      <c r="D42" s="1425">
        <v>7.1</v>
      </c>
      <c r="E42" s="1425">
        <v>52</v>
      </c>
      <c r="F42" s="1425">
        <v>4.7</v>
      </c>
      <c r="G42" s="1426">
        <v>19.2</v>
      </c>
      <c r="H42" s="1441"/>
      <c r="I42" s="1441"/>
      <c r="J42" s="1441"/>
      <c r="K42" s="1441"/>
      <c r="L42" s="1441"/>
      <c r="M42" s="1441"/>
      <c r="N42" s="1435"/>
      <c r="O42" s="1435"/>
    </row>
    <row r="43" spans="1:15" s="1419" customFormat="1" ht="18.75" customHeight="1">
      <c r="A43" s="1429" t="s">
        <v>1187</v>
      </c>
      <c r="B43" s="1397">
        <v>1044</v>
      </c>
      <c r="C43" s="1431">
        <v>30.2</v>
      </c>
      <c r="D43" s="1431">
        <v>11.4</v>
      </c>
      <c r="E43" s="1431">
        <v>45.7</v>
      </c>
      <c r="F43" s="1431">
        <v>0</v>
      </c>
      <c r="G43" s="1432">
        <v>12.6</v>
      </c>
      <c r="H43" s="1441"/>
      <c r="I43" s="1441"/>
      <c r="J43" s="1441"/>
      <c r="K43" s="1441"/>
      <c r="L43" s="1441"/>
      <c r="M43" s="1441"/>
      <c r="N43" s="1435"/>
      <c r="O43" s="1435"/>
    </row>
    <row r="44" spans="1:15" s="1400" customFormat="1">
      <c r="B44" s="1433"/>
      <c r="C44" s="1434"/>
      <c r="D44" s="1434"/>
      <c r="E44" s="1434"/>
      <c r="F44" s="1434"/>
      <c r="G44" s="1434"/>
      <c r="H44" s="1402"/>
    </row>
    <row r="45" spans="1:15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5" s="1400" customFormat="1">
      <c r="B46" s="1401"/>
      <c r="C46" s="1434"/>
      <c r="D46" s="1434"/>
      <c r="E46" s="1434"/>
      <c r="F46" s="1434"/>
      <c r="G46" s="1434"/>
      <c r="H46" s="1402"/>
    </row>
    <row r="47" spans="1:15" s="1400" customFormat="1">
      <c r="B47" s="1401"/>
      <c r="C47" s="1434"/>
      <c r="D47" s="1434"/>
      <c r="E47" s="1434"/>
      <c r="F47" s="1434"/>
      <c r="G47" s="1434"/>
      <c r="H47" s="1402"/>
    </row>
    <row r="48" spans="1:15" s="1400" customFormat="1">
      <c r="B48" s="1401"/>
      <c r="C48" s="1434"/>
      <c r="D48" s="1434"/>
      <c r="E48" s="1434"/>
      <c r="F48" s="1434"/>
      <c r="G48" s="1434"/>
      <c r="H48" s="1402"/>
    </row>
    <row r="49" spans="2:8" s="1400" customFormat="1">
      <c r="B49" s="1401"/>
      <c r="C49" s="1434"/>
      <c r="D49" s="1434"/>
      <c r="E49" s="1434"/>
      <c r="F49" s="1434"/>
      <c r="G49" s="1434"/>
      <c r="H49" s="1402"/>
    </row>
    <row r="50" spans="2:8" s="1400" customFormat="1">
      <c r="B50" s="1401"/>
      <c r="C50" s="1434"/>
      <c r="D50" s="1434"/>
      <c r="E50" s="1434"/>
      <c r="F50" s="1434"/>
      <c r="G50" s="1434"/>
      <c r="H50" s="1402"/>
    </row>
    <row r="51" spans="2:8">
      <c r="B51" s="1403"/>
      <c r="C51" s="1434"/>
      <c r="D51" s="1434"/>
      <c r="E51" s="1434"/>
      <c r="F51" s="1434"/>
      <c r="G51" s="1434"/>
      <c r="H51" s="1402"/>
    </row>
    <row r="52" spans="2:8">
      <c r="B52" s="1403"/>
      <c r="C52" s="1434"/>
      <c r="D52" s="1434"/>
      <c r="E52" s="1434"/>
      <c r="F52" s="1434"/>
      <c r="G52" s="1434"/>
      <c r="H52" s="1402"/>
    </row>
    <row r="53" spans="2:8">
      <c r="B53" s="1403"/>
      <c r="C53" s="1434"/>
      <c r="D53" s="1434"/>
      <c r="E53" s="1434"/>
      <c r="F53" s="1434"/>
      <c r="G53" s="1434"/>
      <c r="H53" s="1402"/>
    </row>
    <row r="54" spans="2:8">
      <c r="B54" s="1403"/>
      <c r="C54" s="1434"/>
      <c r="D54" s="1434"/>
      <c r="E54" s="1434"/>
      <c r="F54" s="1434"/>
      <c r="G54" s="1437"/>
      <c r="H54" s="1402"/>
    </row>
    <row r="55" spans="2:8">
      <c r="B55" s="1403"/>
      <c r="C55" s="1434"/>
      <c r="D55" s="1434"/>
      <c r="E55" s="1434"/>
      <c r="F55" s="1434"/>
      <c r="G55" s="1437"/>
      <c r="H55" s="1402"/>
    </row>
    <row r="56" spans="2:8">
      <c r="C56" s="1434"/>
      <c r="D56" s="1434"/>
      <c r="E56" s="1434"/>
      <c r="F56" s="1434"/>
      <c r="G56" s="1437"/>
      <c r="H56" s="1402"/>
    </row>
    <row r="57" spans="2:8">
      <c r="C57" s="1434"/>
      <c r="D57" s="1434"/>
      <c r="E57" s="1434"/>
      <c r="F57" s="1434"/>
      <c r="G57" s="1437"/>
      <c r="H57" s="1402"/>
    </row>
    <row r="58" spans="2:8">
      <c r="C58" s="1434"/>
      <c r="D58" s="1434"/>
      <c r="E58" s="1434"/>
      <c r="F58" s="1434"/>
      <c r="G58" s="1437"/>
      <c r="H58" s="1402"/>
    </row>
    <row r="59" spans="2:8">
      <c r="C59" s="1434"/>
      <c r="D59" s="1434"/>
      <c r="E59" s="1434"/>
      <c r="F59" s="1434"/>
      <c r="G59" s="1437"/>
      <c r="H59" s="1402"/>
    </row>
    <row r="60" spans="2:8">
      <c r="C60" s="1434"/>
      <c r="D60" s="1434"/>
      <c r="E60" s="1434"/>
      <c r="F60" s="1434"/>
      <c r="G60" s="1437"/>
      <c r="H60" s="1402"/>
    </row>
    <row r="61" spans="2:8">
      <c r="C61" s="1434"/>
      <c r="D61" s="1434"/>
      <c r="E61" s="1434"/>
      <c r="F61" s="1434"/>
      <c r="G61" s="1437"/>
      <c r="H61" s="1402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54"/>
  <sheetViews>
    <sheetView workbookViewId="0"/>
  </sheetViews>
  <sheetFormatPr defaultColWidth="7.85546875" defaultRowHeight="12"/>
  <cols>
    <col min="1" max="1" width="18.570312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49" width="10.7109375" style="1363" customWidth="1"/>
    <col min="250" max="250" width="18.5703125" style="1363" customWidth="1"/>
    <col min="251" max="251" width="0.5703125" style="1363" customWidth="1"/>
    <col min="252" max="252" width="9.28515625" style="1363" customWidth="1"/>
    <col min="253" max="253" width="2" style="1363" customWidth="1"/>
    <col min="254" max="254" width="7.85546875" style="1363" customWidth="1"/>
    <col min="255" max="255" width="3.5703125" style="1363" customWidth="1"/>
    <col min="256" max="16384" width="7.85546875" style="1363"/>
  </cols>
  <sheetData>
    <row r="1" spans="1:15">
      <c r="G1" s="202" t="s">
        <v>98</v>
      </c>
    </row>
    <row r="2" spans="1:15">
      <c r="G2" s="1406" t="s">
        <v>1014</v>
      </c>
    </row>
    <row r="3" spans="1:15" ht="13.5" customHeight="1"/>
    <row r="4" spans="1:15" s="1369" customFormat="1" ht="12.95" customHeight="1">
      <c r="A4" s="1366" t="s">
        <v>1201</v>
      </c>
      <c r="B4" s="1367"/>
      <c r="C4" s="1408"/>
      <c r="D4" s="1408"/>
      <c r="E4" s="1409"/>
      <c r="F4" s="1409"/>
      <c r="G4" s="1409"/>
    </row>
    <row r="5" spans="1:15" s="1369" customFormat="1" ht="11.25" customHeight="1">
      <c r="A5" s="1366" t="s">
        <v>1202</v>
      </c>
      <c r="B5" s="1367"/>
      <c r="C5" s="1440"/>
      <c r="D5" s="1408"/>
      <c r="E5" s="1409"/>
      <c r="F5" s="1409"/>
      <c r="G5" s="1409"/>
    </row>
    <row r="6" spans="1:15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5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5" ht="35.25" customHeight="1">
      <c r="A8" s="1702"/>
      <c r="B8" s="1705"/>
      <c r="C8" s="1707"/>
      <c r="D8" s="1707"/>
      <c r="E8" s="1707"/>
      <c r="F8" s="1707"/>
      <c r="G8" s="1698"/>
    </row>
    <row r="9" spans="1:15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ht="18.75" customHeight="1">
      <c r="A10" s="1377" t="s">
        <v>226</v>
      </c>
      <c r="B10" s="1378">
        <v>2392228</v>
      </c>
      <c r="C10" s="1417">
        <v>51.5</v>
      </c>
      <c r="D10" s="1417">
        <v>18.100000000000001</v>
      </c>
      <c r="E10" s="1417">
        <v>13.9</v>
      </c>
      <c r="F10" s="1417">
        <v>6</v>
      </c>
      <c r="G10" s="1418">
        <v>10.4</v>
      </c>
      <c r="N10" s="1439"/>
      <c r="O10" s="1439"/>
    </row>
    <row r="11" spans="1:15" ht="18.75" customHeight="1">
      <c r="A11" s="1377" t="s">
        <v>1158</v>
      </c>
      <c r="B11" s="1378">
        <v>2245001</v>
      </c>
      <c r="C11" s="1417">
        <v>52</v>
      </c>
      <c r="D11" s="1417">
        <v>18.8</v>
      </c>
      <c r="E11" s="1417">
        <v>13.2</v>
      </c>
      <c r="F11" s="1417">
        <v>6</v>
      </c>
      <c r="G11" s="1418">
        <v>10.1</v>
      </c>
      <c r="N11" s="1439"/>
      <c r="O11" s="1439"/>
    </row>
    <row r="12" spans="1:15" ht="18.75" customHeight="1">
      <c r="A12" s="1377" t="s">
        <v>1159</v>
      </c>
      <c r="B12" s="1378">
        <v>1776985</v>
      </c>
      <c r="C12" s="1417">
        <v>48.7</v>
      </c>
      <c r="D12" s="1417">
        <v>19.100000000000001</v>
      </c>
      <c r="E12" s="1417">
        <v>14.6</v>
      </c>
      <c r="F12" s="1417">
        <v>6.5</v>
      </c>
      <c r="G12" s="1418">
        <v>11.1</v>
      </c>
      <c r="N12" s="1439"/>
      <c r="O12" s="1439"/>
    </row>
    <row r="13" spans="1:15" ht="13.5" customHeight="1">
      <c r="A13" s="1386" t="s">
        <v>1160</v>
      </c>
      <c r="B13" s="1387">
        <v>23341</v>
      </c>
      <c r="C13" s="1425">
        <v>77.400000000000006</v>
      </c>
      <c r="D13" s="1425">
        <v>9.6</v>
      </c>
      <c r="E13" s="1425">
        <v>4.8</v>
      </c>
      <c r="F13" s="1425">
        <v>0.8</v>
      </c>
      <c r="G13" s="1426">
        <v>7.5</v>
      </c>
      <c r="N13" s="1439"/>
      <c r="O13" s="1439"/>
    </row>
    <row r="14" spans="1:15" ht="13.5" customHeight="1">
      <c r="A14" s="1386" t="s">
        <v>1161</v>
      </c>
      <c r="B14" s="1387">
        <v>34363</v>
      </c>
      <c r="C14" s="1425">
        <v>54.1</v>
      </c>
      <c r="D14" s="1425">
        <v>11</v>
      </c>
      <c r="E14" s="1425">
        <v>10.8</v>
      </c>
      <c r="F14" s="1425">
        <v>1.9</v>
      </c>
      <c r="G14" s="1426">
        <v>22.2</v>
      </c>
      <c r="N14" s="1439"/>
      <c r="O14" s="1439"/>
    </row>
    <row r="15" spans="1:15" ht="13.5" customHeight="1">
      <c r="A15" s="1386" t="s">
        <v>1162</v>
      </c>
      <c r="B15" s="1387">
        <v>157890</v>
      </c>
      <c r="C15" s="1425">
        <v>66</v>
      </c>
      <c r="D15" s="1425">
        <v>18.399999999999999</v>
      </c>
      <c r="E15" s="1425">
        <v>4.0999999999999996</v>
      </c>
      <c r="F15" s="1425">
        <v>1</v>
      </c>
      <c r="G15" s="1426">
        <v>10.4</v>
      </c>
      <c r="N15" s="1439"/>
      <c r="O15" s="1439"/>
    </row>
    <row r="16" spans="1:15" ht="13.5" customHeight="1">
      <c r="A16" s="1386" t="s">
        <v>1163</v>
      </c>
      <c r="B16" s="1387">
        <v>138721</v>
      </c>
      <c r="C16" s="1425">
        <v>36.299999999999997</v>
      </c>
      <c r="D16" s="1425">
        <v>4.0999999999999996</v>
      </c>
      <c r="E16" s="1425">
        <v>49.1</v>
      </c>
      <c r="F16" s="1425">
        <v>3.1</v>
      </c>
      <c r="G16" s="1426">
        <v>7.4</v>
      </c>
      <c r="N16" s="1439"/>
      <c r="O16" s="1439"/>
    </row>
    <row r="17" spans="1:15" ht="13.5" customHeight="1">
      <c r="A17" s="1386" t="s">
        <v>1164</v>
      </c>
      <c r="B17" s="1387">
        <v>1020709</v>
      </c>
      <c r="C17" s="1425">
        <v>47.6</v>
      </c>
      <c r="D17" s="1425">
        <v>16.3</v>
      </c>
      <c r="E17" s="1425">
        <v>13.4</v>
      </c>
      <c r="F17" s="1425">
        <v>10.1</v>
      </c>
      <c r="G17" s="1426">
        <v>12.5</v>
      </c>
      <c r="N17" s="1439"/>
      <c r="O17" s="1439"/>
    </row>
    <row r="18" spans="1:15" ht="13.5" customHeight="1">
      <c r="A18" s="1386" t="s">
        <v>1165</v>
      </c>
      <c r="B18" s="1387">
        <v>16828</v>
      </c>
      <c r="C18" s="1425">
        <v>54.3</v>
      </c>
      <c r="D18" s="1425">
        <v>10.3</v>
      </c>
      <c r="E18" s="1425">
        <v>13.7</v>
      </c>
      <c r="F18" s="1425">
        <v>1.4</v>
      </c>
      <c r="G18" s="1426">
        <v>20.3</v>
      </c>
      <c r="N18" s="1439"/>
      <c r="O18" s="1439"/>
    </row>
    <row r="19" spans="1:15" ht="13.5" customHeight="1">
      <c r="A19" s="1386" t="s">
        <v>1166</v>
      </c>
      <c r="B19" s="1387">
        <v>112212</v>
      </c>
      <c r="C19" s="1425">
        <v>27.1</v>
      </c>
      <c r="D19" s="1425">
        <v>59.3</v>
      </c>
      <c r="E19" s="1425">
        <v>5.3</v>
      </c>
      <c r="F19" s="1425">
        <v>1.4</v>
      </c>
      <c r="G19" s="1426">
        <v>6.9</v>
      </c>
      <c r="N19" s="1439"/>
      <c r="O19" s="1439"/>
    </row>
    <row r="20" spans="1:15" ht="13.5" customHeight="1">
      <c r="A20" s="1386" t="s">
        <v>1167</v>
      </c>
      <c r="B20" s="1387">
        <v>36289</v>
      </c>
      <c r="C20" s="1425">
        <v>41.6</v>
      </c>
      <c r="D20" s="1425">
        <v>48</v>
      </c>
      <c r="E20" s="1425">
        <v>2.8</v>
      </c>
      <c r="F20" s="1425">
        <v>0.8</v>
      </c>
      <c r="G20" s="1426">
        <v>6.9</v>
      </c>
      <c r="N20" s="1439"/>
      <c r="O20" s="1439"/>
    </row>
    <row r="21" spans="1:15" ht="13.5" customHeight="1">
      <c r="A21" s="1386" t="s">
        <v>1168</v>
      </c>
      <c r="B21" s="1387">
        <v>41631</v>
      </c>
      <c r="C21" s="1425">
        <v>64.2</v>
      </c>
      <c r="D21" s="1425">
        <v>18.2</v>
      </c>
      <c r="E21" s="1425">
        <v>4.7</v>
      </c>
      <c r="F21" s="1425">
        <v>1.3</v>
      </c>
      <c r="G21" s="1426">
        <v>11.7</v>
      </c>
      <c r="N21" s="1439"/>
      <c r="O21" s="1439"/>
    </row>
    <row r="22" spans="1:15" ht="13.5" customHeight="1">
      <c r="A22" s="1386" t="s">
        <v>1169</v>
      </c>
      <c r="B22" s="1387">
        <v>27346</v>
      </c>
      <c r="C22" s="1425">
        <v>74.900000000000006</v>
      </c>
      <c r="D22" s="1425">
        <v>10.5</v>
      </c>
      <c r="E22" s="1425">
        <v>4.9000000000000004</v>
      </c>
      <c r="F22" s="1425">
        <v>1.6</v>
      </c>
      <c r="G22" s="1426">
        <v>8.1</v>
      </c>
      <c r="N22" s="1439"/>
      <c r="O22" s="1439"/>
    </row>
    <row r="23" spans="1:15" ht="13.5" customHeight="1">
      <c r="A23" s="1390" t="s">
        <v>1170</v>
      </c>
      <c r="B23" s="1391">
        <v>34064</v>
      </c>
      <c r="C23" s="1425">
        <v>29.6</v>
      </c>
      <c r="D23" s="1425">
        <v>60.3</v>
      </c>
      <c r="E23" s="1425">
        <v>3.5</v>
      </c>
      <c r="F23" s="1425">
        <v>0.1</v>
      </c>
      <c r="G23" s="1426">
        <v>6.5</v>
      </c>
      <c r="N23" s="1439"/>
      <c r="O23" s="1439"/>
    </row>
    <row r="24" spans="1:15" ht="13.5" customHeight="1">
      <c r="A24" s="1386" t="s">
        <v>1171</v>
      </c>
      <c r="B24" s="1387">
        <v>9662</v>
      </c>
      <c r="C24" s="1425">
        <v>36.299999999999997</v>
      </c>
      <c r="D24" s="1425">
        <v>37</v>
      </c>
      <c r="E24" s="1425">
        <v>9</v>
      </c>
      <c r="F24" s="1425">
        <v>8.5</v>
      </c>
      <c r="G24" s="1426">
        <v>9.1999999999999993</v>
      </c>
      <c r="N24" s="1439"/>
      <c r="O24" s="1439"/>
    </row>
    <row r="25" spans="1:15" ht="13.5" customHeight="1">
      <c r="A25" s="1386" t="s">
        <v>1172</v>
      </c>
      <c r="B25" s="1387">
        <v>24236</v>
      </c>
      <c r="C25" s="1425">
        <v>67.2</v>
      </c>
      <c r="D25" s="1425">
        <v>8.6</v>
      </c>
      <c r="E25" s="1425">
        <v>17.8</v>
      </c>
      <c r="F25" s="1425">
        <v>0.4</v>
      </c>
      <c r="G25" s="1426">
        <v>5.9</v>
      </c>
      <c r="N25" s="1439"/>
      <c r="O25" s="1439"/>
    </row>
    <row r="26" spans="1:15" ht="13.5" customHeight="1">
      <c r="A26" s="1386" t="s">
        <v>1173</v>
      </c>
      <c r="B26" s="1387">
        <v>99693</v>
      </c>
      <c r="C26" s="1425">
        <v>57.7</v>
      </c>
      <c r="D26" s="1425">
        <v>8.6</v>
      </c>
      <c r="E26" s="1425">
        <v>24.1</v>
      </c>
      <c r="F26" s="1425">
        <v>0.8</v>
      </c>
      <c r="G26" s="1426">
        <v>8.9</v>
      </c>
      <c r="N26" s="1439"/>
      <c r="O26" s="1439"/>
    </row>
    <row r="27" spans="1:15" ht="18.75" customHeight="1">
      <c r="A27" s="1377" t="s">
        <v>1174</v>
      </c>
      <c r="B27" s="1378">
        <v>468016</v>
      </c>
      <c r="C27" s="1417">
        <v>64.2</v>
      </c>
      <c r="D27" s="1417">
        <v>17.8</v>
      </c>
      <c r="E27" s="1417">
        <v>7.8</v>
      </c>
      <c r="F27" s="1417">
        <v>4.2</v>
      </c>
      <c r="G27" s="1418">
        <v>6</v>
      </c>
      <c r="N27" s="1439"/>
      <c r="O27" s="1439"/>
    </row>
    <row r="28" spans="1:15" ht="13.5" customHeight="1">
      <c r="A28" s="1386" t="s">
        <v>1175</v>
      </c>
      <c r="B28" s="1391">
        <v>45313</v>
      </c>
      <c r="C28" s="1425">
        <v>75.900000000000006</v>
      </c>
      <c r="D28" s="1425">
        <v>11.5</v>
      </c>
      <c r="E28" s="1425">
        <v>4.3</v>
      </c>
      <c r="F28" s="1425">
        <v>1.6</v>
      </c>
      <c r="G28" s="1426">
        <v>6.8</v>
      </c>
      <c r="N28" s="1439"/>
      <c r="O28" s="1439"/>
    </row>
    <row r="29" spans="1:15" ht="13.5" customHeight="1">
      <c r="A29" s="1386" t="s">
        <v>1176</v>
      </c>
      <c r="B29" s="1387">
        <v>64024</v>
      </c>
      <c r="C29" s="1425">
        <v>18.399999999999999</v>
      </c>
      <c r="D29" s="1425">
        <v>65.3</v>
      </c>
      <c r="E29" s="1425">
        <v>5.8</v>
      </c>
      <c r="F29" s="1425">
        <v>2.2999999999999998</v>
      </c>
      <c r="G29" s="1426">
        <v>8.3000000000000007</v>
      </c>
      <c r="N29" s="1439"/>
      <c r="O29" s="1439"/>
    </row>
    <row r="30" spans="1:15" ht="13.5" customHeight="1">
      <c r="A30" s="1392" t="s">
        <v>1177</v>
      </c>
      <c r="B30" s="1387">
        <v>334083</v>
      </c>
      <c r="C30" s="1425">
        <v>71.900000000000006</v>
      </c>
      <c r="D30" s="1425">
        <v>10.4</v>
      </c>
      <c r="E30" s="1425">
        <v>7.3</v>
      </c>
      <c r="F30" s="1425">
        <v>5.0999999999999996</v>
      </c>
      <c r="G30" s="1426">
        <v>5.3</v>
      </c>
      <c r="N30" s="1439"/>
      <c r="O30" s="1439"/>
    </row>
    <row r="31" spans="1:15" ht="13.5" customHeight="1">
      <c r="A31" s="1392" t="s">
        <v>1178</v>
      </c>
      <c r="B31" s="1391">
        <v>24596</v>
      </c>
      <c r="C31" s="1425">
        <v>57.6</v>
      </c>
      <c r="D31" s="1425">
        <v>6.7</v>
      </c>
      <c r="E31" s="1425">
        <v>25.5</v>
      </c>
      <c r="F31" s="1425">
        <v>2.2000000000000002</v>
      </c>
      <c r="G31" s="1426">
        <v>7.9</v>
      </c>
      <c r="N31" s="1439"/>
      <c r="O31" s="1439"/>
    </row>
    <row r="32" spans="1:15" ht="18.75" customHeight="1">
      <c r="A32" s="1393" t="s">
        <v>1179</v>
      </c>
      <c r="B32" s="1378">
        <v>11709</v>
      </c>
      <c r="C32" s="1417">
        <v>39.700000000000003</v>
      </c>
      <c r="D32" s="1417">
        <v>5.7</v>
      </c>
      <c r="E32" s="1417">
        <v>30.8</v>
      </c>
      <c r="F32" s="1417">
        <v>10.3</v>
      </c>
      <c r="G32" s="1418">
        <v>13.5</v>
      </c>
      <c r="N32" s="1439"/>
      <c r="O32" s="1439"/>
    </row>
    <row r="33" spans="1:15" ht="13.5" customHeight="1">
      <c r="A33" s="1392" t="s">
        <v>1135</v>
      </c>
      <c r="B33" s="1391">
        <v>4940</v>
      </c>
      <c r="C33" s="1425">
        <v>59.6</v>
      </c>
      <c r="D33" s="1425">
        <v>7.1</v>
      </c>
      <c r="E33" s="1425">
        <v>16.2</v>
      </c>
      <c r="F33" s="1425">
        <v>6.8</v>
      </c>
      <c r="G33" s="1426">
        <v>10.3</v>
      </c>
      <c r="N33" s="1439"/>
      <c r="O33" s="1439"/>
    </row>
    <row r="34" spans="1:15" ht="18.75" customHeight="1">
      <c r="A34" s="1393" t="s">
        <v>1180</v>
      </c>
      <c r="B34" s="1378">
        <v>32089</v>
      </c>
      <c r="C34" s="1417">
        <v>35</v>
      </c>
      <c r="D34" s="1417">
        <v>6.4</v>
      </c>
      <c r="E34" s="1417">
        <v>37.799999999999997</v>
      </c>
      <c r="F34" s="1417">
        <v>4</v>
      </c>
      <c r="G34" s="1418">
        <v>16.8</v>
      </c>
      <c r="N34" s="1439"/>
      <c r="O34" s="1439"/>
    </row>
    <row r="35" spans="1:15" ht="13.5" customHeight="1">
      <c r="A35" s="1392" t="s">
        <v>1138</v>
      </c>
      <c r="B35" s="1387">
        <v>25832</v>
      </c>
      <c r="C35" s="1425">
        <v>34.4</v>
      </c>
      <c r="D35" s="1425">
        <v>7.1</v>
      </c>
      <c r="E35" s="1425">
        <v>37.6</v>
      </c>
      <c r="F35" s="1425">
        <v>4.5</v>
      </c>
      <c r="G35" s="1426">
        <v>16.399999999999999</v>
      </c>
      <c r="N35" s="1439"/>
      <c r="O35" s="1439"/>
    </row>
    <row r="36" spans="1:15" ht="18.75" customHeight="1">
      <c r="A36" s="1393" t="s">
        <v>1181</v>
      </c>
      <c r="B36" s="1378">
        <v>89995</v>
      </c>
      <c r="C36" s="1417">
        <v>53.5</v>
      </c>
      <c r="D36" s="1417">
        <v>9.1</v>
      </c>
      <c r="E36" s="1417">
        <v>16.600000000000001</v>
      </c>
      <c r="F36" s="1417">
        <v>7</v>
      </c>
      <c r="G36" s="1418">
        <v>13.7</v>
      </c>
      <c r="N36" s="1439"/>
      <c r="O36" s="1439"/>
    </row>
    <row r="37" spans="1:15" ht="13.5" customHeight="1">
      <c r="A37" s="1392" t="s">
        <v>1182</v>
      </c>
      <c r="B37" s="1391">
        <v>17451</v>
      </c>
      <c r="C37" s="1425">
        <v>32.799999999999997</v>
      </c>
      <c r="D37" s="1425">
        <v>3.8</v>
      </c>
      <c r="E37" s="1425">
        <v>22</v>
      </c>
      <c r="F37" s="1425">
        <v>19.399999999999999</v>
      </c>
      <c r="G37" s="1426">
        <v>22</v>
      </c>
      <c r="N37" s="1439"/>
      <c r="O37" s="1439"/>
    </row>
    <row r="38" spans="1:15" ht="13.5" customHeight="1">
      <c r="A38" s="1386" t="s">
        <v>1183</v>
      </c>
      <c r="B38" s="1387">
        <v>31910</v>
      </c>
      <c r="C38" s="1425">
        <v>64.599999999999994</v>
      </c>
      <c r="D38" s="1425">
        <v>9.3000000000000007</v>
      </c>
      <c r="E38" s="1425">
        <v>13</v>
      </c>
      <c r="F38" s="1425">
        <v>1.9</v>
      </c>
      <c r="G38" s="1426">
        <v>11.1</v>
      </c>
      <c r="N38" s="1439"/>
      <c r="O38" s="1439"/>
    </row>
    <row r="39" spans="1:15" ht="13.5" customHeight="1">
      <c r="A39" s="1392" t="s">
        <v>1184</v>
      </c>
      <c r="B39" s="1387">
        <v>21202</v>
      </c>
      <c r="C39" s="1425">
        <v>55.2</v>
      </c>
      <c r="D39" s="1425">
        <v>13.9</v>
      </c>
      <c r="E39" s="1425">
        <v>17.2</v>
      </c>
      <c r="F39" s="1425">
        <v>5.0999999999999996</v>
      </c>
      <c r="G39" s="1426">
        <v>8.6</v>
      </c>
      <c r="N39" s="1439"/>
      <c r="O39" s="1439"/>
    </row>
    <row r="40" spans="1:15" ht="13.5" customHeight="1">
      <c r="A40" s="1386" t="s">
        <v>1185</v>
      </c>
      <c r="B40" s="1387">
        <v>983</v>
      </c>
      <c r="C40" s="1425">
        <v>45.2</v>
      </c>
      <c r="D40" s="1425">
        <v>6.4</v>
      </c>
      <c r="E40" s="1425">
        <v>24.1</v>
      </c>
      <c r="F40" s="1425">
        <v>9.8000000000000007</v>
      </c>
      <c r="G40" s="1426">
        <v>14.5</v>
      </c>
      <c r="N40" s="1439"/>
      <c r="O40" s="1439"/>
    </row>
    <row r="41" spans="1:15" ht="18.75" customHeight="1">
      <c r="A41" s="1394" t="s">
        <v>1186</v>
      </c>
      <c r="B41" s="1378">
        <v>13194</v>
      </c>
      <c r="C41" s="1417">
        <v>19.2</v>
      </c>
      <c r="D41" s="1417">
        <v>7</v>
      </c>
      <c r="E41" s="1417">
        <v>45</v>
      </c>
      <c r="F41" s="1417">
        <v>7.1</v>
      </c>
      <c r="G41" s="1418">
        <v>21.6</v>
      </c>
      <c r="N41" s="1439"/>
      <c r="O41" s="1439"/>
    </row>
    <row r="42" spans="1:15" ht="13.5" customHeight="1">
      <c r="A42" s="1395" t="s">
        <v>1145</v>
      </c>
      <c r="B42" s="1391">
        <v>12455</v>
      </c>
      <c r="C42" s="1425">
        <v>18</v>
      </c>
      <c r="D42" s="1425">
        <v>6</v>
      </c>
      <c r="E42" s="1425">
        <v>46.4</v>
      </c>
      <c r="F42" s="1425">
        <v>7.6</v>
      </c>
      <c r="G42" s="1426">
        <v>22.1</v>
      </c>
      <c r="N42" s="1439"/>
      <c r="O42" s="1439"/>
    </row>
    <row r="43" spans="1:15" ht="18.75" customHeight="1">
      <c r="A43" s="1396" t="s">
        <v>1187</v>
      </c>
      <c r="B43" s="1397">
        <v>228</v>
      </c>
      <c r="C43" s="1431">
        <v>16.5</v>
      </c>
      <c r="D43" s="1431">
        <v>0</v>
      </c>
      <c r="E43" s="1431">
        <v>65.5</v>
      </c>
      <c r="F43" s="1431">
        <v>17.899999999999999</v>
      </c>
      <c r="G43" s="1432">
        <v>0</v>
      </c>
      <c r="N43" s="1439"/>
      <c r="O43" s="1439"/>
    </row>
    <row r="44" spans="1:15" s="1373" customFormat="1">
      <c r="A44" s="1400"/>
      <c r="B44" s="1401"/>
      <c r="C44" s="1434"/>
      <c r="D44" s="1434"/>
      <c r="E44" s="1434"/>
      <c r="F44" s="1434"/>
      <c r="G44" s="1434"/>
    </row>
    <row r="45" spans="1:15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5" s="1373" customFormat="1">
      <c r="A46" s="1400"/>
      <c r="B46" s="1401"/>
      <c r="C46" s="1434"/>
      <c r="D46" s="1434"/>
      <c r="E46" s="1434"/>
      <c r="F46" s="1434"/>
      <c r="G46" s="1434"/>
    </row>
    <row r="47" spans="1:15" s="1373" customFormat="1">
      <c r="A47" s="1364"/>
      <c r="B47" s="1403"/>
      <c r="C47" s="1434"/>
      <c r="D47" s="1434"/>
      <c r="E47" s="1434"/>
      <c r="F47" s="1434"/>
      <c r="G47" s="1434"/>
    </row>
    <row r="48" spans="1:15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B51" s="1403"/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  <row r="54" spans="1:7"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92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P54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28" width="10.7109375" style="1363" customWidth="1"/>
    <col min="229" max="229" width="18.5703125" style="1363" customWidth="1"/>
    <col min="230" max="230" width="0.5703125" style="1363" customWidth="1"/>
    <col min="231" max="231" width="9.28515625" style="1363" customWidth="1"/>
    <col min="232" max="232" width="2" style="1363" customWidth="1"/>
    <col min="233" max="233" width="7.85546875" style="1363" customWidth="1"/>
    <col min="234" max="234" width="3.5703125" style="1363" customWidth="1"/>
    <col min="235" max="16384" width="7.85546875" style="1363"/>
  </cols>
  <sheetData>
    <row r="1" spans="1:16">
      <c r="G1" s="202" t="s">
        <v>98</v>
      </c>
    </row>
    <row r="2" spans="1:16">
      <c r="G2" s="1406" t="s">
        <v>1014</v>
      </c>
    </row>
    <row r="3" spans="1:16" ht="13.5" customHeight="1"/>
    <row r="4" spans="1:16" s="1369" customFormat="1" ht="12.95" customHeight="1">
      <c r="A4" s="1366" t="s">
        <v>1203</v>
      </c>
      <c r="B4" s="1367"/>
      <c r="C4" s="1408"/>
      <c r="D4" s="1408"/>
      <c r="E4" s="1409"/>
      <c r="F4" s="1409"/>
      <c r="G4" s="1409"/>
    </row>
    <row r="5" spans="1:16" s="1369" customFormat="1" ht="11.25" customHeight="1">
      <c r="A5" s="1366" t="s">
        <v>1204</v>
      </c>
      <c r="B5" s="1367"/>
      <c r="C5" s="1440"/>
      <c r="D5" s="1408"/>
      <c r="E5" s="1409"/>
      <c r="F5" s="1409"/>
      <c r="G5" s="1409"/>
    </row>
    <row r="6" spans="1:16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6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6" ht="35.25" customHeight="1">
      <c r="A8" s="1702"/>
      <c r="B8" s="1705"/>
      <c r="C8" s="1707"/>
      <c r="D8" s="1707"/>
      <c r="E8" s="1707"/>
      <c r="F8" s="1707"/>
      <c r="G8" s="1698"/>
    </row>
    <row r="9" spans="1:16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6" ht="18.75" customHeight="1">
      <c r="A10" s="1377" t="s">
        <v>226</v>
      </c>
      <c r="B10" s="1378">
        <v>2464908</v>
      </c>
      <c r="C10" s="1417">
        <v>55.3</v>
      </c>
      <c r="D10" s="1417">
        <v>20.399999999999999</v>
      </c>
      <c r="E10" s="1417">
        <v>12.6</v>
      </c>
      <c r="F10" s="1417">
        <v>4.8</v>
      </c>
      <c r="G10" s="1418">
        <v>7</v>
      </c>
      <c r="N10" s="1439"/>
      <c r="O10" s="1439"/>
      <c r="P10" s="1439"/>
    </row>
    <row r="11" spans="1:16" ht="18.75" customHeight="1">
      <c r="A11" s="1377" t="s">
        <v>1158</v>
      </c>
      <c r="B11" s="1378">
        <v>2315866</v>
      </c>
      <c r="C11" s="1417">
        <v>55.8</v>
      </c>
      <c r="D11" s="1417">
        <v>21.1</v>
      </c>
      <c r="E11" s="1417">
        <v>11.8</v>
      </c>
      <c r="F11" s="1417">
        <v>4.7</v>
      </c>
      <c r="G11" s="1418">
        <v>6.5</v>
      </c>
      <c r="N11" s="1439"/>
      <c r="O11" s="1439"/>
      <c r="P11" s="1439"/>
    </row>
    <row r="12" spans="1:16" ht="18.75" customHeight="1">
      <c r="A12" s="1377" t="s">
        <v>1159</v>
      </c>
      <c r="B12" s="1378">
        <v>1693620</v>
      </c>
      <c r="C12" s="1417">
        <v>50.7</v>
      </c>
      <c r="D12" s="1417">
        <v>21.8</v>
      </c>
      <c r="E12" s="1417">
        <v>14.1</v>
      </c>
      <c r="F12" s="1417">
        <v>5.8</v>
      </c>
      <c r="G12" s="1418">
        <v>7.7</v>
      </c>
      <c r="N12" s="1439"/>
      <c r="O12" s="1439"/>
      <c r="P12" s="1439"/>
    </row>
    <row r="13" spans="1:16" ht="13.5" customHeight="1">
      <c r="A13" s="1386" t="s">
        <v>1160</v>
      </c>
      <c r="B13" s="1387">
        <v>23166</v>
      </c>
      <c r="C13" s="1425">
        <v>70</v>
      </c>
      <c r="D13" s="1425">
        <v>13.6</v>
      </c>
      <c r="E13" s="1425">
        <v>7.7</v>
      </c>
      <c r="F13" s="1425">
        <v>0.4</v>
      </c>
      <c r="G13" s="1426">
        <v>8.3000000000000007</v>
      </c>
      <c r="N13" s="1439"/>
      <c r="O13" s="1439"/>
      <c r="P13" s="1439"/>
    </row>
    <row r="14" spans="1:16" ht="13.5" customHeight="1">
      <c r="A14" s="1386" t="s">
        <v>1161</v>
      </c>
      <c r="B14" s="1387">
        <v>35955</v>
      </c>
      <c r="C14" s="1425">
        <v>48</v>
      </c>
      <c r="D14" s="1425">
        <v>14.8</v>
      </c>
      <c r="E14" s="1425">
        <v>11.8</v>
      </c>
      <c r="F14" s="1425">
        <v>1.2</v>
      </c>
      <c r="G14" s="1426">
        <v>24.2</v>
      </c>
      <c r="N14" s="1439"/>
      <c r="O14" s="1439"/>
      <c r="P14" s="1439"/>
    </row>
    <row r="15" spans="1:16" ht="13.5" customHeight="1">
      <c r="A15" s="1386" t="s">
        <v>1162</v>
      </c>
      <c r="B15" s="1387">
        <v>144407</v>
      </c>
      <c r="C15" s="1425">
        <v>64.8</v>
      </c>
      <c r="D15" s="1425">
        <v>20.8</v>
      </c>
      <c r="E15" s="1425">
        <v>5.4</v>
      </c>
      <c r="F15" s="1425">
        <v>0.8</v>
      </c>
      <c r="G15" s="1426">
        <v>8.1</v>
      </c>
      <c r="N15" s="1439"/>
      <c r="O15" s="1439"/>
      <c r="P15" s="1439"/>
    </row>
    <row r="16" spans="1:16" ht="13.5" customHeight="1">
      <c r="A16" s="1386" t="s">
        <v>1163</v>
      </c>
      <c r="B16" s="1387">
        <v>132990</v>
      </c>
      <c r="C16" s="1425">
        <v>33</v>
      </c>
      <c r="D16" s="1425">
        <v>3.4</v>
      </c>
      <c r="E16" s="1425">
        <v>52.7</v>
      </c>
      <c r="F16" s="1425">
        <v>2.6</v>
      </c>
      <c r="G16" s="1426">
        <v>8.1999999999999993</v>
      </c>
      <c r="N16" s="1439"/>
      <c r="O16" s="1439"/>
      <c r="P16" s="1439"/>
    </row>
    <row r="17" spans="1:16" ht="13.5" customHeight="1">
      <c r="A17" s="1386" t="s">
        <v>1164</v>
      </c>
      <c r="B17" s="1387">
        <v>959463</v>
      </c>
      <c r="C17" s="1425">
        <v>52.7</v>
      </c>
      <c r="D17" s="1425">
        <v>18.899999999999999</v>
      </c>
      <c r="E17" s="1425">
        <v>12.3</v>
      </c>
      <c r="F17" s="1425">
        <v>9.1</v>
      </c>
      <c r="G17" s="1426">
        <v>7</v>
      </c>
      <c r="N17" s="1439"/>
      <c r="O17" s="1439"/>
      <c r="P17" s="1439"/>
    </row>
    <row r="18" spans="1:16" ht="13.5" customHeight="1">
      <c r="A18" s="1386" t="s">
        <v>1165</v>
      </c>
      <c r="B18" s="1387">
        <v>34415</v>
      </c>
      <c r="C18" s="1425">
        <v>56.6</v>
      </c>
      <c r="D18" s="1425">
        <v>16.2</v>
      </c>
      <c r="E18" s="1425">
        <v>10.199999999999999</v>
      </c>
      <c r="F18" s="1425">
        <v>0.2</v>
      </c>
      <c r="G18" s="1426">
        <v>16.8</v>
      </c>
      <c r="N18" s="1439"/>
      <c r="O18" s="1439"/>
      <c r="P18" s="1439"/>
    </row>
    <row r="19" spans="1:16" ht="13.5" customHeight="1">
      <c r="A19" s="1386" t="s">
        <v>1166</v>
      </c>
      <c r="B19" s="1387">
        <v>117286</v>
      </c>
      <c r="C19" s="1425">
        <v>24.8</v>
      </c>
      <c r="D19" s="1425">
        <v>65.3</v>
      </c>
      <c r="E19" s="1425">
        <v>4.3</v>
      </c>
      <c r="F19" s="1425">
        <v>2</v>
      </c>
      <c r="G19" s="1426">
        <v>3.6</v>
      </c>
      <c r="N19" s="1439"/>
      <c r="O19" s="1439"/>
      <c r="P19" s="1439"/>
    </row>
    <row r="20" spans="1:16" ht="13.5" customHeight="1">
      <c r="A20" s="1386" t="s">
        <v>1167</v>
      </c>
      <c r="B20" s="1387">
        <v>29216</v>
      </c>
      <c r="C20" s="1425">
        <v>29.9</v>
      </c>
      <c r="D20" s="1425">
        <v>60.6</v>
      </c>
      <c r="E20" s="1425">
        <v>5.3</v>
      </c>
      <c r="F20" s="1425">
        <v>0.9</v>
      </c>
      <c r="G20" s="1426">
        <v>3.3</v>
      </c>
      <c r="N20" s="1439"/>
      <c r="O20" s="1439"/>
      <c r="P20" s="1439"/>
    </row>
    <row r="21" spans="1:16" ht="13.5" customHeight="1">
      <c r="A21" s="1386" t="s">
        <v>1168</v>
      </c>
      <c r="B21" s="1387">
        <v>33024</v>
      </c>
      <c r="C21" s="1425">
        <v>60</v>
      </c>
      <c r="D21" s="1425">
        <v>17.100000000000001</v>
      </c>
      <c r="E21" s="1425">
        <v>7.1</v>
      </c>
      <c r="F21" s="1425">
        <v>1.3</v>
      </c>
      <c r="G21" s="1426">
        <v>14.5</v>
      </c>
      <c r="N21" s="1439"/>
      <c r="O21" s="1439"/>
      <c r="P21" s="1439"/>
    </row>
    <row r="22" spans="1:16" ht="13.5" customHeight="1">
      <c r="A22" s="1386" t="s">
        <v>1169</v>
      </c>
      <c r="B22" s="1387">
        <v>25930</v>
      </c>
      <c r="C22" s="1425">
        <v>74.5</v>
      </c>
      <c r="D22" s="1425">
        <v>9</v>
      </c>
      <c r="E22" s="1425">
        <v>7.4</v>
      </c>
      <c r="F22" s="1425">
        <v>1.1000000000000001</v>
      </c>
      <c r="G22" s="1426">
        <v>8</v>
      </c>
      <c r="N22" s="1439"/>
      <c r="O22" s="1439"/>
      <c r="P22" s="1439"/>
    </row>
    <row r="23" spans="1:16" ht="13.5" customHeight="1">
      <c r="A23" s="1390" t="s">
        <v>1170</v>
      </c>
      <c r="B23" s="1391">
        <v>31763</v>
      </c>
      <c r="C23" s="1425">
        <v>29</v>
      </c>
      <c r="D23" s="1425">
        <v>59.9</v>
      </c>
      <c r="E23" s="1425">
        <v>5.0999999999999996</v>
      </c>
      <c r="F23" s="1425">
        <v>0.4</v>
      </c>
      <c r="G23" s="1426">
        <v>5.5</v>
      </c>
      <c r="N23" s="1439"/>
      <c r="O23" s="1439"/>
      <c r="P23" s="1439"/>
    </row>
    <row r="24" spans="1:16" ht="13.5" customHeight="1">
      <c r="A24" s="1386" t="s">
        <v>1171</v>
      </c>
      <c r="B24" s="1387">
        <v>7832</v>
      </c>
      <c r="C24" s="1425">
        <v>32.4</v>
      </c>
      <c r="D24" s="1425">
        <v>34.9</v>
      </c>
      <c r="E24" s="1425">
        <v>13</v>
      </c>
      <c r="F24" s="1425">
        <v>9.3000000000000007</v>
      </c>
      <c r="G24" s="1426">
        <v>10.4</v>
      </c>
      <c r="N24" s="1439"/>
      <c r="O24" s="1439"/>
      <c r="P24" s="1439"/>
    </row>
    <row r="25" spans="1:16" ht="13.5" customHeight="1">
      <c r="A25" s="1386" t="s">
        <v>1172</v>
      </c>
      <c r="B25" s="1387">
        <v>30981</v>
      </c>
      <c r="C25" s="1425">
        <v>69.599999999999994</v>
      </c>
      <c r="D25" s="1425">
        <v>12.7</v>
      </c>
      <c r="E25" s="1425">
        <v>11.1</v>
      </c>
      <c r="F25" s="1425">
        <v>0.5</v>
      </c>
      <c r="G25" s="1426">
        <v>6</v>
      </c>
      <c r="N25" s="1439"/>
      <c r="O25" s="1439"/>
      <c r="P25" s="1439"/>
    </row>
    <row r="26" spans="1:16" ht="13.5" customHeight="1">
      <c r="A26" s="1386" t="s">
        <v>1173</v>
      </c>
      <c r="B26" s="1387">
        <v>87192</v>
      </c>
      <c r="C26" s="1425">
        <v>59.9</v>
      </c>
      <c r="D26" s="1425">
        <v>13.1</v>
      </c>
      <c r="E26" s="1425">
        <v>19.100000000000001</v>
      </c>
      <c r="F26" s="1425">
        <v>0.5</v>
      </c>
      <c r="G26" s="1426">
        <v>7.4</v>
      </c>
      <c r="N26" s="1439"/>
      <c r="O26" s="1439"/>
      <c r="P26" s="1439"/>
    </row>
    <row r="27" spans="1:16" ht="18.75" customHeight="1">
      <c r="A27" s="1377" t="s">
        <v>1174</v>
      </c>
      <c r="B27" s="1378">
        <v>622245</v>
      </c>
      <c r="C27" s="1417">
        <v>69.8</v>
      </c>
      <c r="D27" s="1417">
        <v>19.399999999999999</v>
      </c>
      <c r="E27" s="1417">
        <v>5.6</v>
      </c>
      <c r="F27" s="1417">
        <v>1.7</v>
      </c>
      <c r="G27" s="1418">
        <v>3.5</v>
      </c>
      <c r="N27" s="1439"/>
      <c r="O27" s="1439"/>
      <c r="P27" s="1439"/>
    </row>
    <row r="28" spans="1:16" ht="13.5" customHeight="1">
      <c r="A28" s="1386" t="s">
        <v>1205</v>
      </c>
      <c r="B28" s="1391">
        <v>46853</v>
      </c>
      <c r="C28" s="1425">
        <v>78.2</v>
      </c>
      <c r="D28" s="1425">
        <v>14.7</v>
      </c>
      <c r="E28" s="1425">
        <v>3.5</v>
      </c>
      <c r="F28" s="1425">
        <v>0.7</v>
      </c>
      <c r="G28" s="1426">
        <v>3</v>
      </c>
      <c r="N28" s="1439"/>
      <c r="O28" s="1439"/>
      <c r="P28" s="1439"/>
    </row>
    <row r="29" spans="1:16" ht="13.5" customHeight="1">
      <c r="A29" s="1386" t="s">
        <v>1176</v>
      </c>
      <c r="B29" s="1387">
        <v>69410</v>
      </c>
      <c r="C29" s="1425">
        <v>22.8</v>
      </c>
      <c r="D29" s="1425">
        <v>62.5</v>
      </c>
      <c r="E29" s="1425">
        <v>5.2</v>
      </c>
      <c r="F29" s="1425">
        <v>2.2999999999999998</v>
      </c>
      <c r="G29" s="1426">
        <v>7.1</v>
      </c>
      <c r="N29" s="1439"/>
      <c r="O29" s="1439"/>
      <c r="P29" s="1439"/>
    </row>
    <row r="30" spans="1:16" ht="13.5" customHeight="1">
      <c r="A30" s="1392" t="s">
        <v>1177</v>
      </c>
      <c r="B30" s="1387">
        <v>474426</v>
      </c>
      <c r="C30" s="1425">
        <v>76.5</v>
      </c>
      <c r="D30" s="1425">
        <v>13.9</v>
      </c>
      <c r="E30" s="1425">
        <v>5.0999999999999996</v>
      </c>
      <c r="F30" s="1425">
        <v>1.7</v>
      </c>
      <c r="G30" s="1426">
        <v>2.7</v>
      </c>
      <c r="N30" s="1439"/>
      <c r="O30" s="1439"/>
      <c r="P30" s="1439"/>
    </row>
    <row r="31" spans="1:16" ht="13.5" customHeight="1">
      <c r="A31" s="1392" t="s">
        <v>1178</v>
      </c>
      <c r="B31" s="1391">
        <v>31556</v>
      </c>
      <c r="C31" s="1425">
        <v>59.7</v>
      </c>
      <c r="D31" s="1425">
        <v>13.3</v>
      </c>
      <c r="E31" s="1425">
        <v>17.7</v>
      </c>
      <c r="F31" s="1425">
        <v>2</v>
      </c>
      <c r="G31" s="1426">
        <v>7.2</v>
      </c>
      <c r="N31" s="1439"/>
      <c r="O31" s="1439"/>
      <c r="P31" s="1439"/>
    </row>
    <row r="32" spans="1:16" ht="18.75" customHeight="1">
      <c r="A32" s="1393" t="s">
        <v>1179</v>
      </c>
      <c r="B32" s="1378">
        <v>11132</v>
      </c>
      <c r="C32" s="1417">
        <v>42.2</v>
      </c>
      <c r="D32" s="1417">
        <v>6.9</v>
      </c>
      <c r="E32" s="1417">
        <v>28.8</v>
      </c>
      <c r="F32" s="1417">
        <v>9.1999999999999993</v>
      </c>
      <c r="G32" s="1418">
        <v>12.9</v>
      </c>
      <c r="N32" s="1439"/>
      <c r="O32" s="1439"/>
      <c r="P32" s="1439"/>
    </row>
    <row r="33" spans="1:16" ht="13.5" customHeight="1">
      <c r="A33" s="1392" t="s">
        <v>1135</v>
      </c>
      <c r="B33" s="1391">
        <v>5338</v>
      </c>
      <c r="C33" s="1425">
        <v>63.5</v>
      </c>
      <c r="D33" s="1425">
        <v>7.2</v>
      </c>
      <c r="E33" s="1425">
        <v>11.7</v>
      </c>
      <c r="F33" s="1425">
        <v>4.5999999999999996</v>
      </c>
      <c r="G33" s="1426">
        <v>13</v>
      </c>
      <c r="N33" s="1439"/>
      <c r="O33" s="1439"/>
      <c r="P33" s="1439"/>
    </row>
    <row r="34" spans="1:16" ht="18.75" customHeight="1">
      <c r="A34" s="1393" t="s">
        <v>1180</v>
      </c>
      <c r="B34" s="1378">
        <v>25087</v>
      </c>
      <c r="C34" s="1417">
        <v>27.2</v>
      </c>
      <c r="D34" s="1417">
        <v>6.8</v>
      </c>
      <c r="E34" s="1417">
        <v>39.700000000000003</v>
      </c>
      <c r="F34" s="1417">
        <v>5.5</v>
      </c>
      <c r="G34" s="1418">
        <v>20.9</v>
      </c>
      <c r="N34" s="1439"/>
      <c r="O34" s="1439"/>
      <c r="P34" s="1439"/>
    </row>
    <row r="35" spans="1:16" ht="13.5" customHeight="1">
      <c r="A35" s="1392" t="s">
        <v>1138</v>
      </c>
      <c r="B35" s="1387">
        <v>20462</v>
      </c>
      <c r="C35" s="1425">
        <v>26.7</v>
      </c>
      <c r="D35" s="1425">
        <v>6.9</v>
      </c>
      <c r="E35" s="1425">
        <v>39.6</v>
      </c>
      <c r="F35" s="1425">
        <v>5</v>
      </c>
      <c r="G35" s="1426">
        <v>21.7</v>
      </c>
      <c r="N35" s="1439"/>
      <c r="O35" s="1439"/>
      <c r="P35" s="1439"/>
    </row>
    <row r="36" spans="1:16" ht="18.75" customHeight="1">
      <c r="A36" s="1393" t="s">
        <v>1181</v>
      </c>
      <c r="B36" s="1378">
        <v>100464</v>
      </c>
      <c r="C36" s="1417">
        <v>55.5</v>
      </c>
      <c r="D36" s="1417">
        <v>9.3000000000000007</v>
      </c>
      <c r="E36" s="1417">
        <v>16.899999999999999</v>
      </c>
      <c r="F36" s="1417">
        <v>5.7</v>
      </c>
      <c r="G36" s="1418">
        <v>12.6</v>
      </c>
      <c r="N36" s="1439"/>
      <c r="O36" s="1439"/>
      <c r="P36" s="1439"/>
    </row>
    <row r="37" spans="1:16" ht="13.5" customHeight="1">
      <c r="A37" s="1392" t="s">
        <v>1182</v>
      </c>
      <c r="B37" s="1391">
        <v>17338</v>
      </c>
      <c r="C37" s="1425">
        <v>33.200000000000003</v>
      </c>
      <c r="D37" s="1425">
        <v>7.7</v>
      </c>
      <c r="E37" s="1425">
        <v>24.2</v>
      </c>
      <c r="F37" s="1425">
        <v>14.6</v>
      </c>
      <c r="G37" s="1426">
        <v>20.399999999999999</v>
      </c>
      <c r="N37" s="1439"/>
      <c r="O37" s="1439"/>
      <c r="P37" s="1439"/>
    </row>
    <row r="38" spans="1:16" ht="13.5" customHeight="1">
      <c r="A38" s="1386" t="s">
        <v>1183</v>
      </c>
      <c r="B38" s="1387">
        <v>39420</v>
      </c>
      <c r="C38" s="1425">
        <v>63.6</v>
      </c>
      <c r="D38" s="1425">
        <v>7.9</v>
      </c>
      <c r="E38" s="1425">
        <v>13.1</v>
      </c>
      <c r="F38" s="1425">
        <v>2.9</v>
      </c>
      <c r="G38" s="1426">
        <v>12.4</v>
      </c>
      <c r="N38" s="1439"/>
      <c r="O38" s="1439"/>
      <c r="P38" s="1439"/>
    </row>
    <row r="39" spans="1:16" ht="13.5" customHeight="1">
      <c r="A39" s="1392" t="s">
        <v>1184</v>
      </c>
      <c r="B39" s="1387">
        <v>25658</v>
      </c>
      <c r="C39" s="1425">
        <v>56.8</v>
      </c>
      <c r="D39" s="1425">
        <v>14</v>
      </c>
      <c r="E39" s="1425">
        <v>18.2</v>
      </c>
      <c r="F39" s="1425">
        <v>3.7</v>
      </c>
      <c r="G39" s="1426">
        <v>7.2</v>
      </c>
      <c r="N39" s="1439"/>
      <c r="O39" s="1439"/>
      <c r="P39" s="1439"/>
    </row>
    <row r="40" spans="1:16" ht="13.5" customHeight="1">
      <c r="A40" s="1386" t="s">
        <v>1185</v>
      </c>
      <c r="B40" s="1387">
        <v>1272</v>
      </c>
      <c r="C40" s="1425">
        <v>62.5</v>
      </c>
      <c r="D40" s="1425">
        <v>2.7</v>
      </c>
      <c r="E40" s="1425">
        <v>14.9</v>
      </c>
      <c r="F40" s="1425">
        <v>2.9</v>
      </c>
      <c r="G40" s="1426">
        <v>16.899999999999999</v>
      </c>
      <c r="N40" s="1439"/>
      <c r="O40" s="1439"/>
      <c r="P40" s="1439"/>
    </row>
    <row r="41" spans="1:16" ht="18.75" customHeight="1">
      <c r="A41" s="1394" t="s">
        <v>1186</v>
      </c>
      <c r="B41" s="1443">
        <v>12247</v>
      </c>
      <c r="C41" s="1417">
        <v>22.9</v>
      </c>
      <c r="D41" s="1417">
        <v>10.7</v>
      </c>
      <c r="E41" s="1417">
        <v>45.8</v>
      </c>
      <c r="F41" s="1417">
        <v>3.6</v>
      </c>
      <c r="G41" s="1418">
        <v>17</v>
      </c>
      <c r="N41" s="1439"/>
      <c r="O41" s="1439"/>
      <c r="P41" s="1439"/>
    </row>
    <row r="42" spans="1:16" ht="13.5" customHeight="1">
      <c r="A42" s="1395" t="s">
        <v>1145</v>
      </c>
      <c r="B42" s="1444">
        <v>11681</v>
      </c>
      <c r="C42" s="1425">
        <v>22.5</v>
      </c>
      <c r="D42" s="1425">
        <v>10.8</v>
      </c>
      <c r="E42" s="1425">
        <v>46.1</v>
      </c>
      <c r="F42" s="1425">
        <v>3.8</v>
      </c>
      <c r="G42" s="1426">
        <v>16.8</v>
      </c>
      <c r="N42" s="1439"/>
      <c r="O42" s="1439"/>
      <c r="P42" s="1439"/>
    </row>
    <row r="43" spans="1:16" ht="18.75" customHeight="1">
      <c r="A43" s="1396" t="s">
        <v>1187</v>
      </c>
      <c r="B43" s="1397">
        <v>111</v>
      </c>
      <c r="C43" s="1431" t="s">
        <v>177</v>
      </c>
      <c r="D43" s="1431" t="s">
        <v>177</v>
      </c>
      <c r="E43" s="1431" t="s">
        <v>177</v>
      </c>
      <c r="F43" s="1431" t="s">
        <v>177</v>
      </c>
      <c r="G43" s="1432" t="s">
        <v>177</v>
      </c>
      <c r="N43" s="1439"/>
      <c r="O43" s="1439"/>
      <c r="P43" s="1439"/>
    </row>
    <row r="44" spans="1:16" s="1373" customFormat="1" ht="15" customHeight="1">
      <c r="A44" s="1400" t="s">
        <v>1206</v>
      </c>
      <c r="B44" s="1401"/>
      <c r="C44" s="1434"/>
      <c r="D44" s="1434"/>
      <c r="E44" s="1434"/>
      <c r="F44" s="1434"/>
      <c r="G44" s="1434"/>
    </row>
    <row r="45" spans="1:16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6" s="1373" customFormat="1">
      <c r="A46" s="1400"/>
      <c r="B46" s="1401"/>
      <c r="C46" s="1434"/>
      <c r="D46" s="1434"/>
      <c r="E46" s="1434"/>
      <c r="F46" s="1434"/>
      <c r="G46" s="1434"/>
    </row>
    <row r="47" spans="1:16" s="1373" customFormat="1">
      <c r="A47" s="1364"/>
      <c r="B47" s="1403"/>
      <c r="C47" s="1434"/>
      <c r="D47" s="1434"/>
      <c r="E47" s="1434"/>
      <c r="F47" s="1434"/>
      <c r="G47" s="1434"/>
    </row>
    <row r="48" spans="1:16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B51" s="1403"/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  <row r="54" spans="1:7"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8740157480314965" right="0.78740157480314965" top="0.86614173228346458" bottom="0.78740157480314965" header="0.51181102362204722" footer="0.51181102362204722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O54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16" width="10.7109375" style="1363" customWidth="1"/>
    <col min="217" max="217" width="18.5703125" style="1363" customWidth="1"/>
    <col min="218" max="218" width="0.5703125" style="1363" customWidth="1"/>
    <col min="219" max="219" width="9.28515625" style="1363" customWidth="1"/>
    <col min="220" max="220" width="2" style="1363" customWidth="1"/>
    <col min="221" max="221" width="7.85546875" style="1363" customWidth="1"/>
    <col min="222" max="222" width="3.5703125" style="1363" customWidth="1"/>
    <col min="223" max="16384" width="7.85546875" style="1363"/>
  </cols>
  <sheetData>
    <row r="1" spans="1:15">
      <c r="G1" s="202" t="s">
        <v>98</v>
      </c>
    </row>
    <row r="2" spans="1:15">
      <c r="G2" s="1406" t="s">
        <v>1014</v>
      </c>
    </row>
    <row r="3" spans="1:15" ht="13.5" customHeight="1"/>
    <row r="4" spans="1:15" s="1369" customFormat="1" ht="12.95" customHeight="1">
      <c r="A4" s="1366" t="s">
        <v>1207</v>
      </c>
      <c r="B4" s="1367"/>
      <c r="C4" s="1408"/>
      <c r="D4" s="1408"/>
      <c r="E4" s="1409"/>
      <c r="F4" s="1409"/>
      <c r="G4" s="1409"/>
    </row>
    <row r="5" spans="1:15" s="1369" customFormat="1" ht="11.25" customHeight="1">
      <c r="A5" s="1366" t="s">
        <v>1208</v>
      </c>
      <c r="B5" s="1367"/>
      <c r="C5" s="1440"/>
      <c r="D5" s="1408"/>
      <c r="E5" s="1409"/>
      <c r="F5" s="1409"/>
      <c r="G5" s="1409"/>
    </row>
    <row r="6" spans="1:15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5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5" ht="35.25" customHeight="1">
      <c r="A8" s="1702"/>
      <c r="B8" s="1705"/>
      <c r="C8" s="1707"/>
      <c r="D8" s="1707"/>
      <c r="E8" s="1707"/>
      <c r="F8" s="1707"/>
      <c r="G8" s="1698"/>
    </row>
    <row r="9" spans="1:15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5" ht="18.75" customHeight="1">
      <c r="A10" s="1377" t="s">
        <v>226</v>
      </c>
      <c r="B10" s="1378">
        <v>2405390</v>
      </c>
      <c r="C10" s="1417">
        <v>53.9</v>
      </c>
      <c r="D10" s="1417">
        <v>19.5</v>
      </c>
      <c r="E10" s="1417">
        <v>11.4</v>
      </c>
      <c r="F10" s="1417">
        <v>6.6</v>
      </c>
      <c r="G10" s="1418">
        <v>8.6</v>
      </c>
      <c r="N10" s="1439"/>
      <c r="O10" s="1439"/>
    </row>
    <row r="11" spans="1:15" ht="18.75" customHeight="1">
      <c r="A11" s="1377" t="s">
        <v>1158</v>
      </c>
      <c r="B11" s="1378">
        <v>2246977</v>
      </c>
      <c r="C11" s="1417">
        <v>54.6</v>
      </c>
      <c r="D11" s="1417">
        <v>20.3</v>
      </c>
      <c r="E11" s="1417">
        <v>10.6</v>
      </c>
      <c r="F11" s="1417">
        <v>6.4</v>
      </c>
      <c r="G11" s="1418">
        <v>8.1</v>
      </c>
      <c r="N11" s="1439"/>
      <c r="O11" s="1439"/>
    </row>
    <row r="12" spans="1:15" ht="18.75" customHeight="1">
      <c r="A12" s="1377" t="s">
        <v>1159</v>
      </c>
      <c r="B12" s="1378">
        <v>1486314</v>
      </c>
      <c r="C12" s="1417">
        <v>48.1</v>
      </c>
      <c r="D12" s="1417">
        <v>20.2</v>
      </c>
      <c r="E12" s="1417">
        <v>13.8</v>
      </c>
      <c r="F12" s="1417">
        <v>8.3000000000000007</v>
      </c>
      <c r="G12" s="1418">
        <v>9.6</v>
      </c>
      <c r="N12" s="1439"/>
      <c r="O12" s="1439"/>
    </row>
    <row r="13" spans="1:15" ht="13.5" customHeight="1">
      <c r="A13" s="1386" t="s">
        <v>1160</v>
      </c>
      <c r="B13" s="1387">
        <v>16804</v>
      </c>
      <c r="C13" s="1425">
        <v>75.900000000000006</v>
      </c>
      <c r="D13" s="1425">
        <v>8.4</v>
      </c>
      <c r="E13" s="1425">
        <v>4.9000000000000004</v>
      </c>
      <c r="F13" s="1425">
        <v>1</v>
      </c>
      <c r="G13" s="1426">
        <v>9.8000000000000007</v>
      </c>
      <c r="N13" s="1439"/>
      <c r="O13" s="1439"/>
    </row>
    <row r="14" spans="1:15" ht="13.5" customHeight="1">
      <c r="A14" s="1386" t="s">
        <v>1161</v>
      </c>
      <c r="B14" s="1387">
        <v>27156</v>
      </c>
      <c r="C14" s="1425">
        <v>44.5</v>
      </c>
      <c r="D14" s="1425">
        <v>15.9</v>
      </c>
      <c r="E14" s="1425">
        <v>12</v>
      </c>
      <c r="F14" s="1425">
        <v>3.1</v>
      </c>
      <c r="G14" s="1426">
        <v>24.5</v>
      </c>
      <c r="N14" s="1439"/>
      <c r="O14" s="1439"/>
    </row>
    <row r="15" spans="1:15" ht="13.5" customHeight="1">
      <c r="A15" s="1386" t="s">
        <v>1162</v>
      </c>
      <c r="B15" s="1387">
        <v>98933</v>
      </c>
      <c r="C15" s="1425">
        <v>63.1</v>
      </c>
      <c r="D15" s="1425">
        <v>17</v>
      </c>
      <c r="E15" s="1425">
        <v>6.7</v>
      </c>
      <c r="F15" s="1425">
        <v>2</v>
      </c>
      <c r="G15" s="1426">
        <v>11.2</v>
      </c>
      <c r="N15" s="1439"/>
      <c r="O15" s="1439"/>
    </row>
    <row r="16" spans="1:15" ht="13.5" customHeight="1">
      <c r="A16" s="1386" t="s">
        <v>1163</v>
      </c>
      <c r="B16" s="1387">
        <v>104955</v>
      </c>
      <c r="C16" s="1425">
        <v>28.4</v>
      </c>
      <c r="D16" s="1425">
        <v>4.5999999999999996</v>
      </c>
      <c r="E16" s="1425">
        <v>49.3</v>
      </c>
      <c r="F16" s="1425">
        <v>5.5</v>
      </c>
      <c r="G16" s="1426">
        <v>12.2</v>
      </c>
      <c r="N16" s="1439"/>
      <c r="O16" s="1439"/>
    </row>
    <row r="17" spans="1:15" ht="13.5" customHeight="1">
      <c r="A17" s="1386" t="s">
        <v>1164</v>
      </c>
      <c r="B17" s="1387">
        <v>891233</v>
      </c>
      <c r="C17" s="1425">
        <v>49.8</v>
      </c>
      <c r="D17" s="1425">
        <v>15.7</v>
      </c>
      <c r="E17" s="1425">
        <v>12.8</v>
      </c>
      <c r="F17" s="1425">
        <v>12.2</v>
      </c>
      <c r="G17" s="1426">
        <v>9.5</v>
      </c>
      <c r="N17" s="1439"/>
      <c r="O17" s="1439"/>
    </row>
    <row r="18" spans="1:15" ht="13.5" customHeight="1">
      <c r="A18" s="1386" t="s">
        <v>1165</v>
      </c>
      <c r="B18" s="1387">
        <v>23485</v>
      </c>
      <c r="C18" s="1425">
        <v>62.7</v>
      </c>
      <c r="D18" s="1425">
        <v>13.4</v>
      </c>
      <c r="E18" s="1425">
        <v>8.6</v>
      </c>
      <c r="F18" s="1425">
        <v>1.8</v>
      </c>
      <c r="G18" s="1426">
        <v>13.4</v>
      </c>
      <c r="N18" s="1439"/>
      <c r="O18" s="1439"/>
    </row>
    <row r="19" spans="1:15" ht="13.5" customHeight="1">
      <c r="A19" s="1386" t="s">
        <v>1166</v>
      </c>
      <c r="B19" s="1387">
        <v>117961</v>
      </c>
      <c r="C19" s="1425">
        <v>26.8</v>
      </c>
      <c r="D19" s="1425">
        <v>63.3</v>
      </c>
      <c r="E19" s="1425">
        <v>3.6</v>
      </c>
      <c r="F19" s="1425">
        <v>1.9</v>
      </c>
      <c r="G19" s="1426">
        <v>4.4000000000000004</v>
      </c>
      <c r="N19" s="1439"/>
      <c r="O19" s="1439"/>
    </row>
    <row r="20" spans="1:15" ht="13.5" customHeight="1">
      <c r="A20" s="1386" t="s">
        <v>1167</v>
      </c>
      <c r="B20" s="1387">
        <v>28383</v>
      </c>
      <c r="C20" s="1425">
        <v>39.1</v>
      </c>
      <c r="D20" s="1425">
        <v>56.5</v>
      </c>
      <c r="E20" s="1425">
        <v>2</v>
      </c>
      <c r="F20" s="1425">
        <v>0</v>
      </c>
      <c r="G20" s="1426">
        <v>2.4</v>
      </c>
      <c r="N20" s="1439"/>
      <c r="O20" s="1439"/>
    </row>
    <row r="21" spans="1:15" ht="13.5" customHeight="1">
      <c r="A21" s="1386" t="s">
        <v>1168</v>
      </c>
      <c r="B21" s="1387">
        <v>20244</v>
      </c>
      <c r="C21" s="1425">
        <v>57.9</v>
      </c>
      <c r="D21" s="1425">
        <v>20.2</v>
      </c>
      <c r="E21" s="1425">
        <v>7.7</v>
      </c>
      <c r="F21" s="1425">
        <v>1.7</v>
      </c>
      <c r="G21" s="1426">
        <v>12.6</v>
      </c>
      <c r="N21" s="1439"/>
      <c r="O21" s="1439"/>
    </row>
    <row r="22" spans="1:15" ht="13.5" customHeight="1">
      <c r="A22" s="1386" t="s">
        <v>1169</v>
      </c>
      <c r="B22" s="1387">
        <v>28813</v>
      </c>
      <c r="C22" s="1425">
        <v>83.4</v>
      </c>
      <c r="D22" s="1425">
        <v>10.1</v>
      </c>
      <c r="E22" s="1425">
        <v>2.2000000000000002</v>
      </c>
      <c r="F22" s="1425">
        <v>1.2</v>
      </c>
      <c r="G22" s="1426">
        <v>3.2</v>
      </c>
      <c r="N22" s="1439"/>
      <c r="O22" s="1439"/>
    </row>
    <row r="23" spans="1:15" ht="13.5" customHeight="1">
      <c r="A23" s="1390" t="s">
        <v>1170</v>
      </c>
      <c r="B23" s="1391">
        <v>30014</v>
      </c>
      <c r="C23" s="1425">
        <v>25.9</v>
      </c>
      <c r="D23" s="1425">
        <v>62.5</v>
      </c>
      <c r="E23" s="1425">
        <v>4.2</v>
      </c>
      <c r="F23" s="1425">
        <v>1.4</v>
      </c>
      <c r="G23" s="1426">
        <v>6</v>
      </c>
      <c r="N23" s="1439"/>
      <c r="O23" s="1439"/>
    </row>
    <row r="24" spans="1:15" ht="13.5" customHeight="1">
      <c r="A24" s="1386" t="s">
        <v>1171</v>
      </c>
      <c r="B24" s="1387">
        <v>6039</v>
      </c>
      <c r="C24" s="1425">
        <v>36.200000000000003</v>
      </c>
      <c r="D24" s="1425">
        <v>14.4</v>
      </c>
      <c r="E24" s="1425">
        <v>21.6</v>
      </c>
      <c r="F24" s="1425">
        <v>14.2</v>
      </c>
      <c r="G24" s="1426">
        <v>13.6</v>
      </c>
      <c r="N24" s="1439"/>
      <c r="O24" s="1439"/>
    </row>
    <row r="25" spans="1:15" ht="13.5" customHeight="1">
      <c r="A25" s="1386" t="s">
        <v>1172</v>
      </c>
      <c r="B25" s="1387">
        <v>24878</v>
      </c>
      <c r="C25" s="1425">
        <v>60.7</v>
      </c>
      <c r="D25" s="1425">
        <v>16.7</v>
      </c>
      <c r="E25" s="1425">
        <v>10.3</v>
      </c>
      <c r="F25" s="1425">
        <v>1.3</v>
      </c>
      <c r="G25" s="1426">
        <v>11.1</v>
      </c>
      <c r="N25" s="1439"/>
      <c r="O25" s="1439"/>
    </row>
    <row r="26" spans="1:15" ht="13.5" customHeight="1">
      <c r="A26" s="1386" t="s">
        <v>1173</v>
      </c>
      <c r="B26" s="1387">
        <v>67416</v>
      </c>
      <c r="C26" s="1425">
        <v>53.9</v>
      </c>
      <c r="D26" s="1425">
        <v>13.6</v>
      </c>
      <c r="E26" s="1425">
        <v>20.100000000000001</v>
      </c>
      <c r="F26" s="1425">
        <v>1.2</v>
      </c>
      <c r="G26" s="1426">
        <v>11.2</v>
      </c>
      <c r="N26" s="1439"/>
      <c r="O26" s="1439"/>
    </row>
    <row r="27" spans="1:15" ht="18.75" customHeight="1">
      <c r="A27" s="1377" t="s">
        <v>1174</v>
      </c>
      <c r="B27" s="1378">
        <v>760661</v>
      </c>
      <c r="C27" s="1417">
        <v>67.3</v>
      </c>
      <c r="D27" s="1417">
        <v>20.399999999999999</v>
      </c>
      <c r="E27" s="1417">
        <v>4.3</v>
      </c>
      <c r="F27" s="1417">
        <v>2.8</v>
      </c>
      <c r="G27" s="1418">
        <v>5.0999999999999996</v>
      </c>
      <c r="N27" s="1439"/>
      <c r="O27" s="1439"/>
    </row>
    <row r="28" spans="1:15" ht="13.5" customHeight="1">
      <c r="A28" s="1386" t="s">
        <v>1205</v>
      </c>
      <c r="B28" s="1391">
        <v>41708</v>
      </c>
      <c r="C28" s="1425">
        <v>77.400000000000006</v>
      </c>
      <c r="D28" s="1425">
        <v>13.7</v>
      </c>
      <c r="E28" s="1425">
        <v>3.4</v>
      </c>
      <c r="F28" s="1425">
        <v>1</v>
      </c>
      <c r="G28" s="1426">
        <v>4.5</v>
      </c>
      <c r="N28" s="1439"/>
      <c r="O28" s="1439"/>
    </row>
    <row r="29" spans="1:15" ht="13.5" customHeight="1">
      <c r="A29" s="1386" t="s">
        <v>1176</v>
      </c>
      <c r="B29" s="1387">
        <v>65739</v>
      </c>
      <c r="C29" s="1425">
        <v>25.3</v>
      </c>
      <c r="D29" s="1425">
        <v>57.5</v>
      </c>
      <c r="E29" s="1425">
        <v>3.8</v>
      </c>
      <c r="F29" s="1425">
        <v>3.2</v>
      </c>
      <c r="G29" s="1426">
        <v>10.199999999999999</v>
      </c>
      <c r="N29" s="1439"/>
      <c r="O29" s="1439"/>
    </row>
    <row r="30" spans="1:15" ht="13.5" customHeight="1">
      <c r="A30" s="1392" t="s">
        <v>1177</v>
      </c>
      <c r="B30" s="1387">
        <v>608581</v>
      </c>
      <c r="C30" s="1425">
        <v>71.8</v>
      </c>
      <c r="D30" s="1425">
        <v>17.2</v>
      </c>
      <c r="E30" s="1425">
        <v>3.6</v>
      </c>
      <c r="F30" s="1425">
        <v>3</v>
      </c>
      <c r="G30" s="1426">
        <v>4.4000000000000004</v>
      </c>
      <c r="N30" s="1439"/>
      <c r="O30" s="1439"/>
    </row>
    <row r="31" spans="1:15" ht="13.5" customHeight="1">
      <c r="A31" s="1392" t="s">
        <v>1178</v>
      </c>
      <c r="B31" s="1391">
        <v>44633</v>
      </c>
      <c r="C31" s="1425">
        <v>58.3</v>
      </c>
      <c r="D31" s="1425">
        <v>16.5</v>
      </c>
      <c r="E31" s="1425">
        <v>15.1</v>
      </c>
      <c r="F31" s="1425">
        <v>1.3</v>
      </c>
      <c r="G31" s="1426">
        <v>8.6999999999999993</v>
      </c>
      <c r="N31" s="1439"/>
      <c r="O31" s="1439"/>
    </row>
    <row r="32" spans="1:15" ht="18.75" customHeight="1">
      <c r="A32" s="1393" t="s">
        <v>1179</v>
      </c>
      <c r="B32" s="1378">
        <v>12975</v>
      </c>
      <c r="C32" s="1417">
        <v>37.299999999999997</v>
      </c>
      <c r="D32" s="1417">
        <v>7.3</v>
      </c>
      <c r="E32" s="1417">
        <v>19.7</v>
      </c>
      <c r="F32" s="1417">
        <v>13.9</v>
      </c>
      <c r="G32" s="1418">
        <v>21.8</v>
      </c>
      <c r="N32" s="1439"/>
      <c r="O32" s="1439"/>
    </row>
    <row r="33" spans="1:15" ht="13.5" customHeight="1">
      <c r="A33" s="1392" t="s">
        <v>1135</v>
      </c>
      <c r="B33" s="1391">
        <v>6218</v>
      </c>
      <c r="C33" s="1425">
        <v>48.6</v>
      </c>
      <c r="D33" s="1425">
        <v>9.6999999999999993</v>
      </c>
      <c r="E33" s="1425">
        <v>11.7</v>
      </c>
      <c r="F33" s="1425">
        <v>7.3</v>
      </c>
      <c r="G33" s="1426">
        <v>22.6</v>
      </c>
      <c r="N33" s="1439"/>
      <c r="O33" s="1439"/>
    </row>
    <row r="34" spans="1:15" ht="18.75" customHeight="1">
      <c r="A34" s="1393" t="s">
        <v>1180</v>
      </c>
      <c r="B34" s="1378">
        <v>27741</v>
      </c>
      <c r="C34" s="1417">
        <v>24</v>
      </c>
      <c r="D34" s="1417">
        <v>5.3</v>
      </c>
      <c r="E34" s="1417">
        <v>42.6</v>
      </c>
      <c r="F34" s="1417">
        <v>10.3</v>
      </c>
      <c r="G34" s="1418">
        <v>17.8</v>
      </c>
      <c r="N34" s="1439"/>
      <c r="O34" s="1439"/>
    </row>
    <row r="35" spans="1:15" ht="13.5" customHeight="1">
      <c r="A35" s="1392" t="s">
        <v>1138</v>
      </c>
      <c r="B35" s="1387">
        <v>21930</v>
      </c>
      <c r="C35" s="1425">
        <v>25.7</v>
      </c>
      <c r="D35" s="1425">
        <v>4.7</v>
      </c>
      <c r="E35" s="1425">
        <v>42.4</v>
      </c>
      <c r="F35" s="1425">
        <v>11.1</v>
      </c>
      <c r="G35" s="1426">
        <v>16.100000000000001</v>
      </c>
      <c r="N35" s="1439"/>
      <c r="O35" s="1439"/>
    </row>
    <row r="36" spans="1:15" ht="18.75" customHeight="1">
      <c r="A36" s="1393" t="s">
        <v>1181</v>
      </c>
      <c r="B36" s="1378">
        <v>104402</v>
      </c>
      <c r="C36" s="1417">
        <v>52.4</v>
      </c>
      <c r="D36" s="1417">
        <v>10.1</v>
      </c>
      <c r="E36" s="1417">
        <v>15</v>
      </c>
      <c r="F36" s="1417">
        <v>7.6</v>
      </c>
      <c r="G36" s="1418">
        <v>14.9</v>
      </c>
      <c r="N36" s="1439"/>
      <c r="O36" s="1439"/>
    </row>
    <row r="37" spans="1:15" ht="13.5" customHeight="1">
      <c r="A37" s="1392" t="s">
        <v>1182</v>
      </c>
      <c r="B37" s="1391">
        <v>21029</v>
      </c>
      <c r="C37" s="1425">
        <v>39.700000000000003</v>
      </c>
      <c r="D37" s="1425">
        <v>10.8</v>
      </c>
      <c r="E37" s="1425">
        <v>17.3</v>
      </c>
      <c r="F37" s="1425">
        <v>15.6</v>
      </c>
      <c r="G37" s="1426">
        <v>16.7</v>
      </c>
      <c r="N37" s="1439"/>
      <c r="O37" s="1439"/>
    </row>
    <row r="38" spans="1:15" ht="13.5" customHeight="1">
      <c r="A38" s="1386" t="s">
        <v>1183</v>
      </c>
      <c r="B38" s="1387">
        <v>43656</v>
      </c>
      <c r="C38" s="1425">
        <v>54.3</v>
      </c>
      <c r="D38" s="1425">
        <v>10.1</v>
      </c>
      <c r="E38" s="1425">
        <v>15.4</v>
      </c>
      <c r="F38" s="1425">
        <v>4.3</v>
      </c>
      <c r="G38" s="1426">
        <v>15.9</v>
      </c>
      <c r="N38" s="1439"/>
      <c r="O38" s="1439"/>
    </row>
    <row r="39" spans="1:15" ht="13.5" customHeight="1">
      <c r="A39" s="1392" t="s">
        <v>1184</v>
      </c>
      <c r="B39" s="1387">
        <v>25835</v>
      </c>
      <c r="C39" s="1425">
        <v>60.8</v>
      </c>
      <c r="D39" s="1425">
        <v>10.7</v>
      </c>
      <c r="E39" s="1425">
        <v>15.2</v>
      </c>
      <c r="F39" s="1425">
        <v>4.8</v>
      </c>
      <c r="G39" s="1426">
        <v>8.6</v>
      </c>
      <c r="N39" s="1439"/>
      <c r="O39" s="1439"/>
    </row>
    <row r="40" spans="1:15" ht="13.5" customHeight="1">
      <c r="A40" s="1386" t="s">
        <v>1185</v>
      </c>
      <c r="B40" s="1387">
        <v>372</v>
      </c>
      <c r="C40" s="1425">
        <v>19.600000000000001</v>
      </c>
      <c r="D40" s="1425">
        <v>0</v>
      </c>
      <c r="E40" s="1425">
        <v>9</v>
      </c>
      <c r="F40" s="1425">
        <v>35</v>
      </c>
      <c r="G40" s="1426">
        <v>36.4</v>
      </c>
      <c r="N40" s="1439"/>
      <c r="O40" s="1439"/>
    </row>
    <row r="41" spans="1:15" ht="18.75" customHeight="1">
      <c r="A41" s="1394" t="s">
        <v>1186</v>
      </c>
      <c r="B41" s="1443">
        <v>13027</v>
      </c>
      <c r="C41" s="1417">
        <v>16.3</v>
      </c>
      <c r="D41" s="1417">
        <v>3.8</v>
      </c>
      <c r="E41" s="1417">
        <v>46.7</v>
      </c>
      <c r="F41" s="1417">
        <v>8.4</v>
      </c>
      <c r="G41" s="1418">
        <v>24.7</v>
      </c>
      <c r="N41" s="1439"/>
      <c r="O41" s="1439"/>
    </row>
    <row r="42" spans="1:15" ht="13.5" customHeight="1">
      <c r="A42" s="1395" t="s">
        <v>1145</v>
      </c>
      <c r="B42" s="1444">
        <v>12500</v>
      </c>
      <c r="C42" s="1425">
        <v>16.5</v>
      </c>
      <c r="D42" s="1425">
        <v>4</v>
      </c>
      <c r="E42" s="1425">
        <v>48</v>
      </c>
      <c r="F42" s="1425">
        <v>8.9</v>
      </c>
      <c r="G42" s="1426">
        <v>22.5</v>
      </c>
      <c r="N42" s="1439"/>
      <c r="O42" s="1439"/>
    </row>
    <row r="43" spans="1:15" ht="18.75" customHeight="1">
      <c r="A43" s="1396" t="s">
        <v>1187</v>
      </c>
      <c r="B43" s="1397">
        <v>266</v>
      </c>
      <c r="C43" s="1431" t="s">
        <v>177</v>
      </c>
      <c r="D43" s="1431" t="s">
        <v>177</v>
      </c>
      <c r="E43" s="1431" t="s">
        <v>177</v>
      </c>
      <c r="F43" s="1431" t="s">
        <v>177</v>
      </c>
      <c r="G43" s="1432" t="s">
        <v>177</v>
      </c>
      <c r="N43" s="1439"/>
      <c r="O43" s="1439"/>
    </row>
    <row r="44" spans="1:15" s="1373" customFormat="1" ht="15" customHeight="1">
      <c r="A44" s="1400" t="s">
        <v>1209</v>
      </c>
      <c r="B44" s="1401"/>
      <c r="C44" s="1434"/>
      <c r="D44" s="1434"/>
      <c r="E44" s="1434"/>
      <c r="F44" s="1434"/>
      <c r="G44" s="1434"/>
    </row>
    <row r="45" spans="1:15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5" s="1373" customFormat="1">
      <c r="A46" s="1400"/>
      <c r="B46" s="1401"/>
      <c r="C46" s="1434"/>
      <c r="D46" s="1434"/>
      <c r="E46" s="1434"/>
      <c r="F46" s="1434"/>
      <c r="G46" s="1434"/>
    </row>
    <row r="47" spans="1:15" s="1373" customFormat="1">
      <c r="A47" s="1364"/>
      <c r="B47" s="1403"/>
      <c r="C47" s="1434"/>
      <c r="D47" s="1434"/>
      <c r="E47" s="1434"/>
      <c r="F47" s="1434"/>
      <c r="G47" s="1434"/>
    </row>
    <row r="48" spans="1:15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B51" s="1403"/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  <row r="54" spans="1:7"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scale="91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P54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08" width="10.7109375" style="1363" customWidth="1"/>
    <col min="209" max="209" width="18.5703125" style="1363" customWidth="1"/>
    <col min="210" max="210" width="0.5703125" style="1363" customWidth="1"/>
    <col min="211" max="211" width="9.28515625" style="1363" customWidth="1"/>
    <col min="212" max="212" width="2" style="1363" customWidth="1"/>
    <col min="213" max="213" width="7.85546875" style="1363" customWidth="1"/>
    <col min="214" max="214" width="3.5703125" style="1363" customWidth="1"/>
    <col min="215" max="16384" width="7.85546875" style="1363"/>
  </cols>
  <sheetData>
    <row r="1" spans="1:16">
      <c r="G1" s="202" t="s">
        <v>98</v>
      </c>
    </row>
    <row r="2" spans="1:16">
      <c r="G2" s="1406" t="s">
        <v>1014</v>
      </c>
    </row>
    <row r="3" spans="1:16" ht="13.5" customHeight="1"/>
    <row r="4" spans="1:16" s="1369" customFormat="1" ht="12.95" customHeight="1">
      <c r="A4" s="1366" t="s">
        <v>1210</v>
      </c>
      <c r="B4" s="1367"/>
      <c r="C4" s="1408"/>
      <c r="D4" s="1408"/>
      <c r="E4" s="1409"/>
      <c r="F4" s="1409"/>
      <c r="G4" s="1409"/>
    </row>
    <row r="5" spans="1:16" s="1369" customFormat="1" ht="11.25" customHeight="1">
      <c r="A5" s="1366" t="s">
        <v>1211</v>
      </c>
      <c r="B5" s="1367"/>
      <c r="C5" s="1440"/>
      <c r="D5" s="1408"/>
      <c r="E5" s="1409"/>
      <c r="F5" s="1409"/>
      <c r="G5" s="1409"/>
    </row>
    <row r="6" spans="1:16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6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6" ht="35.25" customHeight="1">
      <c r="A8" s="1702"/>
      <c r="B8" s="1705"/>
      <c r="C8" s="1707"/>
      <c r="D8" s="1707"/>
      <c r="E8" s="1707"/>
      <c r="F8" s="1707"/>
      <c r="G8" s="1698"/>
    </row>
    <row r="9" spans="1:16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6" ht="18.75" customHeight="1">
      <c r="A10" s="1377" t="s">
        <v>226</v>
      </c>
      <c r="B10" s="1378">
        <v>2441239</v>
      </c>
      <c r="C10" s="1417">
        <v>54</v>
      </c>
      <c r="D10" s="1417">
        <v>17.8</v>
      </c>
      <c r="E10" s="1417">
        <v>12.4</v>
      </c>
      <c r="F10" s="1417">
        <v>6.4</v>
      </c>
      <c r="G10" s="1418">
        <v>9.4</v>
      </c>
      <c r="N10" s="1439"/>
      <c r="O10" s="1439"/>
      <c r="P10" s="1439"/>
    </row>
    <row r="11" spans="1:16" ht="18.75" customHeight="1">
      <c r="A11" s="1377" t="s">
        <v>1158</v>
      </c>
      <c r="B11" s="1378">
        <v>2251554</v>
      </c>
      <c r="C11" s="1417">
        <v>54.6</v>
      </c>
      <c r="D11" s="1417">
        <v>18.5</v>
      </c>
      <c r="E11" s="1417">
        <v>11.9</v>
      </c>
      <c r="F11" s="1417">
        <v>6.2</v>
      </c>
      <c r="G11" s="1418">
        <v>8.6999999999999993</v>
      </c>
      <c r="N11" s="1439"/>
      <c r="O11" s="1439"/>
    </row>
    <row r="12" spans="1:16" ht="18.75" customHeight="1">
      <c r="A12" s="1377" t="s">
        <v>1159</v>
      </c>
      <c r="B12" s="1378">
        <v>1446168</v>
      </c>
      <c r="C12" s="1417">
        <v>49.5</v>
      </c>
      <c r="D12" s="1417">
        <v>17.100000000000001</v>
      </c>
      <c r="E12" s="1417">
        <v>15.4</v>
      </c>
      <c r="F12" s="1417">
        <v>8.1</v>
      </c>
      <c r="G12" s="1418">
        <v>9.9</v>
      </c>
      <c r="N12" s="1439"/>
      <c r="O12" s="1439"/>
    </row>
    <row r="13" spans="1:16" ht="13.5" customHeight="1">
      <c r="A13" s="1386" t="s">
        <v>1160</v>
      </c>
      <c r="B13" s="1387">
        <v>23665</v>
      </c>
      <c r="C13" s="1425">
        <v>66.599999999999994</v>
      </c>
      <c r="D13" s="1425">
        <v>12.3</v>
      </c>
      <c r="E13" s="1425">
        <v>7</v>
      </c>
      <c r="F13" s="1425">
        <v>2.4</v>
      </c>
      <c r="G13" s="1426">
        <v>11.6</v>
      </c>
      <c r="N13" s="1439"/>
      <c r="O13" s="1439"/>
    </row>
    <row r="14" spans="1:16" ht="13.5" customHeight="1">
      <c r="A14" s="1386" t="s">
        <v>1161</v>
      </c>
      <c r="B14" s="1387">
        <v>29166</v>
      </c>
      <c r="C14" s="1425">
        <v>53.4</v>
      </c>
      <c r="D14" s="1425">
        <v>11</v>
      </c>
      <c r="E14" s="1425">
        <v>13.5</v>
      </c>
      <c r="F14" s="1425">
        <v>2.9</v>
      </c>
      <c r="G14" s="1426">
        <v>19.100000000000001</v>
      </c>
      <c r="N14" s="1439"/>
      <c r="O14" s="1439"/>
    </row>
    <row r="15" spans="1:16" ht="13.5" customHeight="1">
      <c r="A15" s="1386" t="s">
        <v>1162</v>
      </c>
      <c r="B15" s="1387">
        <v>86397</v>
      </c>
      <c r="C15" s="1425">
        <v>60.5</v>
      </c>
      <c r="D15" s="1425">
        <v>15.1</v>
      </c>
      <c r="E15" s="1425">
        <v>7.8</v>
      </c>
      <c r="F15" s="1425">
        <v>2.9</v>
      </c>
      <c r="G15" s="1426">
        <v>13.7</v>
      </c>
      <c r="N15" s="1439"/>
      <c r="O15" s="1439"/>
    </row>
    <row r="16" spans="1:16" ht="13.5" customHeight="1">
      <c r="A16" s="1386" t="s">
        <v>1163</v>
      </c>
      <c r="B16" s="1387">
        <v>100955</v>
      </c>
      <c r="C16" s="1425">
        <v>27.8</v>
      </c>
      <c r="D16" s="1425">
        <v>4.0999999999999996</v>
      </c>
      <c r="E16" s="1425">
        <v>51</v>
      </c>
      <c r="F16" s="1425">
        <v>5.2</v>
      </c>
      <c r="G16" s="1426">
        <v>12</v>
      </c>
      <c r="N16" s="1439"/>
      <c r="O16" s="1439"/>
    </row>
    <row r="17" spans="1:15" ht="13.5" customHeight="1">
      <c r="A17" s="1386" t="s">
        <v>1164</v>
      </c>
      <c r="B17" s="1387">
        <v>871523</v>
      </c>
      <c r="C17" s="1425">
        <v>51.9</v>
      </c>
      <c r="D17" s="1425">
        <v>13.8</v>
      </c>
      <c r="E17" s="1425">
        <v>14.2</v>
      </c>
      <c r="F17" s="1425">
        <v>11.7</v>
      </c>
      <c r="G17" s="1426">
        <v>8.6</v>
      </c>
      <c r="N17" s="1439"/>
      <c r="O17" s="1439"/>
    </row>
    <row r="18" spans="1:15" ht="13.5" customHeight="1">
      <c r="A18" s="1386" t="s">
        <v>1165</v>
      </c>
      <c r="B18" s="1387">
        <v>14457</v>
      </c>
      <c r="C18" s="1425">
        <v>57.9</v>
      </c>
      <c r="D18" s="1425">
        <v>9.5</v>
      </c>
      <c r="E18" s="1425">
        <v>11.5</v>
      </c>
      <c r="F18" s="1425">
        <v>2</v>
      </c>
      <c r="G18" s="1426">
        <v>19.2</v>
      </c>
      <c r="N18" s="1439"/>
      <c r="O18" s="1439"/>
    </row>
    <row r="19" spans="1:15" ht="13.5" customHeight="1">
      <c r="A19" s="1386" t="s">
        <v>1166</v>
      </c>
      <c r="B19" s="1387">
        <v>106666</v>
      </c>
      <c r="C19" s="1425">
        <v>34.9</v>
      </c>
      <c r="D19" s="1425">
        <v>50.7</v>
      </c>
      <c r="E19" s="1425">
        <v>4.0999999999999996</v>
      </c>
      <c r="F19" s="1425">
        <v>1.9</v>
      </c>
      <c r="G19" s="1426">
        <v>8.4</v>
      </c>
      <c r="N19" s="1439"/>
      <c r="O19" s="1439"/>
    </row>
    <row r="20" spans="1:15" ht="13.5" customHeight="1">
      <c r="A20" s="1386" t="s">
        <v>1167</v>
      </c>
      <c r="B20" s="1387">
        <v>23921</v>
      </c>
      <c r="C20" s="1425">
        <v>30.8</v>
      </c>
      <c r="D20" s="1425">
        <v>53.8</v>
      </c>
      <c r="E20" s="1425">
        <v>3.8</v>
      </c>
      <c r="F20" s="1425">
        <v>1.2</v>
      </c>
      <c r="G20" s="1426">
        <v>10.3</v>
      </c>
      <c r="N20" s="1439"/>
      <c r="O20" s="1439"/>
    </row>
    <row r="21" spans="1:15" ht="13.5" customHeight="1">
      <c r="A21" s="1386" t="s">
        <v>1168</v>
      </c>
      <c r="B21" s="1387">
        <v>22218</v>
      </c>
      <c r="C21" s="1425">
        <v>62</v>
      </c>
      <c r="D21" s="1425">
        <v>15.4</v>
      </c>
      <c r="E21" s="1425">
        <v>11.9</v>
      </c>
      <c r="F21" s="1425">
        <v>2.4</v>
      </c>
      <c r="G21" s="1426">
        <v>8.3000000000000007</v>
      </c>
      <c r="N21" s="1439"/>
      <c r="O21" s="1439"/>
    </row>
    <row r="22" spans="1:15" ht="13.5" customHeight="1">
      <c r="A22" s="1386" t="s">
        <v>1169</v>
      </c>
      <c r="B22" s="1387">
        <v>26131</v>
      </c>
      <c r="C22" s="1425">
        <v>83.2</v>
      </c>
      <c r="D22" s="1425">
        <v>8.6</v>
      </c>
      <c r="E22" s="1425">
        <v>3.5</v>
      </c>
      <c r="F22" s="1425">
        <v>1.4</v>
      </c>
      <c r="G22" s="1426">
        <v>3.3</v>
      </c>
      <c r="N22" s="1439"/>
      <c r="O22" s="1439"/>
    </row>
    <row r="23" spans="1:15" ht="13.5" customHeight="1">
      <c r="A23" s="1390" t="s">
        <v>1170</v>
      </c>
      <c r="B23" s="1391">
        <v>30554</v>
      </c>
      <c r="C23" s="1425">
        <v>31.2</v>
      </c>
      <c r="D23" s="1425">
        <v>49.7</v>
      </c>
      <c r="E23" s="1425">
        <v>4.7</v>
      </c>
      <c r="F23" s="1425">
        <v>1.2</v>
      </c>
      <c r="G23" s="1426">
        <v>13.3</v>
      </c>
      <c r="N23" s="1439"/>
      <c r="O23" s="1439"/>
    </row>
    <row r="24" spans="1:15" ht="13.5" customHeight="1">
      <c r="A24" s="1386" t="s">
        <v>1171</v>
      </c>
      <c r="B24" s="1387">
        <v>2871</v>
      </c>
      <c r="C24" s="1425">
        <v>41.8</v>
      </c>
      <c r="D24" s="1425">
        <v>9.1</v>
      </c>
      <c r="E24" s="1425">
        <v>16.899999999999999</v>
      </c>
      <c r="F24" s="1425">
        <v>14.5</v>
      </c>
      <c r="G24" s="1426">
        <v>17.600000000000001</v>
      </c>
      <c r="N24" s="1439"/>
      <c r="O24" s="1439"/>
    </row>
    <row r="25" spans="1:15" ht="13.5" customHeight="1">
      <c r="A25" s="1386" t="s">
        <v>1172</v>
      </c>
      <c r="B25" s="1387">
        <v>29063</v>
      </c>
      <c r="C25" s="1425">
        <v>59.2</v>
      </c>
      <c r="D25" s="1425">
        <v>16.8</v>
      </c>
      <c r="E25" s="1425">
        <v>12.1</v>
      </c>
      <c r="F25" s="1425">
        <v>1.1000000000000001</v>
      </c>
      <c r="G25" s="1426">
        <v>10.9</v>
      </c>
      <c r="N25" s="1439"/>
      <c r="O25" s="1439"/>
    </row>
    <row r="26" spans="1:15" ht="13.5" customHeight="1">
      <c r="A26" s="1386" t="s">
        <v>1173</v>
      </c>
      <c r="B26" s="1387">
        <v>78581</v>
      </c>
      <c r="C26" s="1425">
        <v>44.9</v>
      </c>
      <c r="D26" s="1425">
        <v>12.9</v>
      </c>
      <c r="E26" s="1425">
        <v>25.4</v>
      </c>
      <c r="F26" s="1425">
        <v>1.4</v>
      </c>
      <c r="G26" s="1426">
        <v>15.4</v>
      </c>
      <c r="N26" s="1439"/>
      <c r="O26" s="1439"/>
    </row>
    <row r="27" spans="1:15" ht="18.75" customHeight="1">
      <c r="A27" s="1377" t="s">
        <v>1174</v>
      </c>
      <c r="B27" s="1378">
        <v>805384</v>
      </c>
      <c r="C27" s="1417">
        <v>63.9</v>
      </c>
      <c r="D27" s="1417">
        <v>21.1</v>
      </c>
      <c r="E27" s="1417">
        <v>5.6</v>
      </c>
      <c r="F27" s="1417">
        <v>2.9</v>
      </c>
      <c r="G27" s="1418">
        <v>6.5</v>
      </c>
      <c r="N27" s="1439"/>
      <c r="O27" s="1439"/>
    </row>
    <row r="28" spans="1:15" ht="13.5" customHeight="1">
      <c r="A28" s="1386" t="s">
        <v>1205</v>
      </c>
      <c r="B28" s="1391">
        <v>48947</v>
      </c>
      <c r="C28" s="1425">
        <v>76.099999999999994</v>
      </c>
      <c r="D28" s="1425">
        <v>10.199999999999999</v>
      </c>
      <c r="E28" s="1425">
        <v>4.0999999999999996</v>
      </c>
      <c r="F28" s="1425">
        <v>1.5</v>
      </c>
      <c r="G28" s="1426">
        <v>8.1</v>
      </c>
      <c r="N28" s="1439"/>
      <c r="O28" s="1439"/>
    </row>
    <row r="29" spans="1:15" ht="13.5" customHeight="1">
      <c r="A29" s="1386" t="s">
        <v>1176</v>
      </c>
      <c r="B29" s="1387">
        <v>56746</v>
      </c>
      <c r="C29" s="1425">
        <v>29.3</v>
      </c>
      <c r="D29" s="1425">
        <v>46.7</v>
      </c>
      <c r="E29" s="1425">
        <v>6.4</v>
      </c>
      <c r="F29" s="1425">
        <v>4.7</v>
      </c>
      <c r="G29" s="1426">
        <v>12.9</v>
      </c>
      <c r="N29" s="1439"/>
      <c r="O29" s="1439"/>
    </row>
    <row r="30" spans="1:15" ht="13.5" customHeight="1">
      <c r="A30" s="1392" t="s">
        <v>1177</v>
      </c>
      <c r="B30" s="1387">
        <v>636766</v>
      </c>
      <c r="C30" s="1425">
        <v>67.599999999999994</v>
      </c>
      <c r="D30" s="1425">
        <v>20.100000000000001</v>
      </c>
      <c r="E30" s="1425">
        <v>4.4000000000000004</v>
      </c>
      <c r="F30" s="1425">
        <v>2.8</v>
      </c>
      <c r="G30" s="1426">
        <v>5.0999999999999996</v>
      </c>
      <c r="N30" s="1439"/>
      <c r="O30" s="1439"/>
    </row>
    <row r="31" spans="1:15" ht="13.5" customHeight="1">
      <c r="A31" s="1392" t="s">
        <v>1178</v>
      </c>
      <c r="B31" s="1391">
        <v>62925</v>
      </c>
      <c r="C31" s="1425">
        <v>47.8</v>
      </c>
      <c r="D31" s="1425">
        <v>17</v>
      </c>
      <c r="E31" s="1425">
        <v>18.399999999999999</v>
      </c>
      <c r="F31" s="1425">
        <v>2.9</v>
      </c>
      <c r="G31" s="1426">
        <v>13.9</v>
      </c>
      <c r="N31" s="1439"/>
      <c r="O31" s="1439"/>
    </row>
    <row r="32" spans="1:15" ht="18.75" customHeight="1">
      <c r="A32" s="1393" t="s">
        <v>1179</v>
      </c>
      <c r="B32" s="1378">
        <v>10965</v>
      </c>
      <c r="C32" s="1417">
        <v>39.700000000000003</v>
      </c>
      <c r="D32" s="1417">
        <v>7.7</v>
      </c>
      <c r="E32" s="1417">
        <v>21.6</v>
      </c>
      <c r="F32" s="1417">
        <v>14.8</v>
      </c>
      <c r="G32" s="1418">
        <v>16.2</v>
      </c>
      <c r="N32" s="1439"/>
      <c r="O32" s="1439"/>
    </row>
    <row r="33" spans="1:15" ht="13.5" customHeight="1">
      <c r="A33" s="1392" t="s">
        <v>1135</v>
      </c>
      <c r="B33" s="1391">
        <v>5651</v>
      </c>
      <c r="C33" s="1425">
        <v>56.7</v>
      </c>
      <c r="D33" s="1425">
        <v>9.6</v>
      </c>
      <c r="E33" s="1425">
        <v>11.8</v>
      </c>
      <c r="F33" s="1425">
        <v>8</v>
      </c>
      <c r="G33" s="1426">
        <v>13.9</v>
      </c>
      <c r="N33" s="1439"/>
      <c r="O33" s="1439"/>
    </row>
    <row r="34" spans="1:15" ht="18.75" customHeight="1">
      <c r="A34" s="1393" t="s">
        <v>1180</v>
      </c>
      <c r="B34" s="1378">
        <v>19856</v>
      </c>
      <c r="C34" s="1417">
        <v>23.3</v>
      </c>
      <c r="D34" s="1417">
        <v>5.2</v>
      </c>
      <c r="E34" s="1417">
        <v>36.299999999999997</v>
      </c>
      <c r="F34" s="1417">
        <v>15.1</v>
      </c>
      <c r="G34" s="1418">
        <v>20</v>
      </c>
      <c r="N34" s="1439"/>
      <c r="O34" s="1439"/>
    </row>
    <row r="35" spans="1:15" ht="13.5" customHeight="1">
      <c r="A35" s="1392" t="s">
        <v>1138</v>
      </c>
      <c r="B35" s="1387">
        <v>15847</v>
      </c>
      <c r="C35" s="1425">
        <v>24.1</v>
      </c>
      <c r="D35" s="1425">
        <v>4.4000000000000004</v>
      </c>
      <c r="E35" s="1425">
        <v>37.6</v>
      </c>
      <c r="F35" s="1425">
        <v>14.9</v>
      </c>
      <c r="G35" s="1426">
        <v>19</v>
      </c>
      <c r="N35" s="1439"/>
      <c r="O35" s="1439"/>
    </row>
    <row r="36" spans="1:15" ht="18.75" customHeight="1">
      <c r="A36" s="1393" t="s">
        <v>1181</v>
      </c>
      <c r="B36" s="1378">
        <v>148436</v>
      </c>
      <c r="C36" s="1417">
        <v>53.5</v>
      </c>
      <c r="D36" s="1417">
        <v>9.6</v>
      </c>
      <c r="E36" s="1417">
        <v>13.6</v>
      </c>
      <c r="F36" s="1417">
        <v>6.4</v>
      </c>
      <c r="G36" s="1418">
        <v>16.899999999999999</v>
      </c>
      <c r="N36" s="1439"/>
      <c r="O36" s="1439"/>
    </row>
    <row r="37" spans="1:15" ht="13.5" customHeight="1">
      <c r="A37" s="1392" t="s">
        <v>1182</v>
      </c>
      <c r="B37" s="1391">
        <v>26060</v>
      </c>
      <c r="C37" s="1425">
        <v>36.700000000000003</v>
      </c>
      <c r="D37" s="1425">
        <v>8.8000000000000007</v>
      </c>
      <c r="E37" s="1425">
        <v>21.5</v>
      </c>
      <c r="F37" s="1425">
        <v>16.2</v>
      </c>
      <c r="G37" s="1426">
        <v>16.8</v>
      </c>
      <c r="N37" s="1439"/>
      <c r="O37" s="1439"/>
    </row>
    <row r="38" spans="1:15" ht="13.5" customHeight="1">
      <c r="A38" s="1386" t="s">
        <v>1183</v>
      </c>
      <c r="B38" s="1387">
        <v>68822</v>
      </c>
      <c r="C38" s="1425">
        <v>60.3</v>
      </c>
      <c r="D38" s="1425">
        <v>8.9</v>
      </c>
      <c r="E38" s="1425">
        <v>10.199999999999999</v>
      </c>
      <c r="F38" s="1425">
        <v>1.5</v>
      </c>
      <c r="G38" s="1426">
        <v>19.100000000000001</v>
      </c>
      <c r="N38" s="1439"/>
      <c r="O38" s="1439"/>
    </row>
    <row r="39" spans="1:15" ht="13.5" customHeight="1">
      <c r="A39" s="1392" t="s">
        <v>1184</v>
      </c>
      <c r="B39" s="1387">
        <v>32687</v>
      </c>
      <c r="C39" s="1425">
        <v>53.4</v>
      </c>
      <c r="D39" s="1425">
        <v>12.5</v>
      </c>
      <c r="E39" s="1425">
        <v>14.9</v>
      </c>
      <c r="F39" s="1425">
        <v>7.3</v>
      </c>
      <c r="G39" s="1426">
        <v>11.9</v>
      </c>
      <c r="N39" s="1439"/>
      <c r="O39" s="1439"/>
    </row>
    <row r="40" spans="1:15" ht="13.5" customHeight="1">
      <c r="A40" s="1386" t="s">
        <v>1185</v>
      </c>
      <c r="B40" s="1387">
        <v>382</v>
      </c>
      <c r="C40" s="1425">
        <v>44.1</v>
      </c>
      <c r="D40" s="1425">
        <v>0</v>
      </c>
      <c r="E40" s="1425">
        <v>41.9</v>
      </c>
      <c r="F40" s="1425">
        <v>0</v>
      </c>
      <c r="G40" s="1426">
        <v>14</v>
      </c>
      <c r="N40" s="1439"/>
      <c r="O40" s="1439"/>
    </row>
    <row r="41" spans="1:15" ht="18.75" customHeight="1">
      <c r="A41" s="1394" t="s">
        <v>1186</v>
      </c>
      <c r="B41" s="1443">
        <v>10226</v>
      </c>
      <c r="C41" s="1417">
        <v>14.6</v>
      </c>
      <c r="D41" s="1417">
        <v>4.5999999999999996</v>
      </c>
      <c r="E41" s="1417">
        <v>44.5</v>
      </c>
      <c r="F41" s="1417">
        <v>10.9</v>
      </c>
      <c r="G41" s="1418">
        <v>25.3</v>
      </c>
      <c r="N41" s="1439"/>
      <c r="O41" s="1439"/>
    </row>
    <row r="42" spans="1:15" ht="13.5" customHeight="1">
      <c r="A42" s="1395" t="s">
        <v>1145</v>
      </c>
      <c r="B42" s="1444">
        <v>9770</v>
      </c>
      <c r="C42" s="1425">
        <v>14.7</v>
      </c>
      <c r="D42" s="1425">
        <v>4.5</v>
      </c>
      <c r="E42" s="1425">
        <v>44.6</v>
      </c>
      <c r="F42" s="1425">
        <v>11.3</v>
      </c>
      <c r="G42" s="1426">
        <v>24.9</v>
      </c>
      <c r="N42" s="1439"/>
      <c r="O42" s="1439"/>
    </row>
    <row r="43" spans="1:15" ht="18.75" customHeight="1">
      <c r="A43" s="1396" t="s">
        <v>1187</v>
      </c>
      <c r="B43" s="1397">
        <v>200</v>
      </c>
      <c r="C43" s="1431" t="s">
        <v>177</v>
      </c>
      <c r="D43" s="1431" t="s">
        <v>177</v>
      </c>
      <c r="E43" s="1431" t="s">
        <v>177</v>
      </c>
      <c r="F43" s="1431" t="s">
        <v>177</v>
      </c>
      <c r="G43" s="1432" t="s">
        <v>177</v>
      </c>
      <c r="N43" s="1439"/>
      <c r="O43" s="1439"/>
    </row>
    <row r="44" spans="1:15" s="1373" customFormat="1">
      <c r="A44" s="1400"/>
      <c r="B44" s="1401"/>
      <c r="C44" s="1434"/>
      <c r="D44" s="1434"/>
      <c r="E44" s="1434"/>
      <c r="F44" s="1434"/>
      <c r="G44" s="1434"/>
      <c r="I44" s="1439"/>
      <c r="J44" s="1439"/>
      <c r="K44" s="1439"/>
      <c r="L44" s="1439"/>
      <c r="M44" s="1439"/>
      <c r="N44" s="1439"/>
      <c r="O44" s="1439"/>
    </row>
    <row r="45" spans="1:15" s="281" customFormat="1" ht="12.75">
      <c r="A45" s="278" t="s">
        <v>1372</v>
      </c>
      <c r="B45" s="279"/>
      <c r="C45" s="1436"/>
      <c r="D45" s="1436"/>
      <c r="E45" s="1436"/>
      <c r="F45" s="1436"/>
      <c r="G45" s="1436"/>
      <c r="H45" s="280"/>
    </row>
    <row r="46" spans="1:15" s="1373" customFormat="1">
      <c r="A46" s="1400"/>
      <c r="B46" s="1401"/>
      <c r="C46" s="1434"/>
      <c r="D46" s="1434"/>
      <c r="E46" s="1434"/>
      <c r="F46" s="1434"/>
      <c r="G46" s="1434"/>
    </row>
    <row r="47" spans="1:15" s="1373" customFormat="1">
      <c r="A47" s="1364"/>
      <c r="B47" s="1403"/>
      <c r="C47" s="1434"/>
      <c r="D47" s="1434"/>
      <c r="E47" s="1434"/>
      <c r="F47" s="1434"/>
      <c r="G47" s="1434"/>
    </row>
    <row r="48" spans="1:15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4"/>
    </row>
    <row r="50" spans="1:7" s="1373" customFormat="1">
      <c r="A50" s="1364"/>
      <c r="B50" s="1403"/>
      <c r="C50" s="1434"/>
      <c r="D50" s="1434"/>
      <c r="E50" s="1434"/>
      <c r="F50" s="1434"/>
      <c r="G50" s="1437"/>
    </row>
    <row r="51" spans="1:7">
      <c r="B51" s="1403"/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  <row r="54" spans="1:7">
      <c r="C54" s="1434"/>
      <c r="D54" s="1434"/>
      <c r="E54" s="1434"/>
      <c r="F54" s="1434"/>
      <c r="G54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scale="9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P53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6" width="12.42578125" style="1405" customWidth="1"/>
    <col min="7" max="7" width="12.42578125" style="1407" customWidth="1"/>
    <col min="8" max="208" width="10.7109375" style="1363" customWidth="1"/>
    <col min="209" max="209" width="18.5703125" style="1363" customWidth="1"/>
    <col min="210" max="210" width="0.5703125" style="1363" customWidth="1"/>
    <col min="211" max="211" width="9.28515625" style="1363" customWidth="1"/>
    <col min="212" max="212" width="2" style="1363" customWidth="1"/>
    <col min="213" max="213" width="7.85546875" style="1363" customWidth="1"/>
    <col min="214" max="214" width="3.5703125" style="1363" customWidth="1"/>
    <col min="215" max="16384" width="7.85546875" style="1363"/>
  </cols>
  <sheetData>
    <row r="1" spans="1:16">
      <c r="G1" s="202" t="s">
        <v>98</v>
      </c>
    </row>
    <row r="2" spans="1:16">
      <c r="G2" s="1406" t="s">
        <v>1014</v>
      </c>
    </row>
    <row r="3" spans="1:16" ht="13.5" customHeight="1"/>
    <row r="4" spans="1:16" s="1369" customFormat="1" ht="12.95" customHeight="1">
      <c r="A4" s="1366" t="s">
        <v>1212</v>
      </c>
      <c r="B4" s="1367"/>
      <c r="C4" s="1408"/>
      <c r="D4" s="1408"/>
      <c r="E4" s="1409"/>
      <c r="F4" s="1409"/>
      <c r="G4" s="1409"/>
    </row>
    <row r="5" spans="1:16" s="1369" customFormat="1" ht="11.25" customHeight="1">
      <c r="A5" s="1366" t="s">
        <v>1213</v>
      </c>
      <c r="B5" s="1367"/>
      <c r="C5" s="1440"/>
      <c r="D5" s="1408"/>
      <c r="E5" s="1409"/>
      <c r="F5" s="1409"/>
      <c r="G5" s="1409"/>
    </row>
    <row r="6" spans="1:16" s="1373" customFormat="1" ht="6" customHeight="1">
      <c r="A6" s="1374" t="s">
        <v>186</v>
      </c>
      <c r="B6" s="1364"/>
      <c r="C6" s="1405"/>
      <c r="D6" s="1405"/>
      <c r="E6" s="1405"/>
      <c r="F6" s="1405"/>
      <c r="G6" s="1413"/>
    </row>
    <row r="7" spans="1:16" s="1375" customFormat="1" ht="13.5" customHeight="1">
      <c r="A7" s="1701" t="s">
        <v>1153</v>
      </c>
      <c r="B7" s="1704" t="s">
        <v>120</v>
      </c>
      <c r="C7" s="1706" t="s">
        <v>1154</v>
      </c>
      <c r="D7" s="1706" t="s">
        <v>1155</v>
      </c>
      <c r="E7" s="1706" t="s">
        <v>1156</v>
      </c>
      <c r="F7" s="1706" t="s">
        <v>1157</v>
      </c>
      <c r="G7" s="1697" t="s">
        <v>922</v>
      </c>
    </row>
    <row r="8" spans="1:16" ht="35.25" customHeight="1">
      <c r="A8" s="1702"/>
      <c r="B8" s="1705"/>
      <c r="C8" s="1707"/>
      <c r="D8" s="1707"/>
      <c r="E8" s="1707"/>
      <c r="F8" s="1707"/>
      <c r="G8" s="1698"/>
    </row>
    <row r="9" spans="1:16" s="1364" customFormat="1" ht="20.25" customHeight="1">
      <c r="A9" s="1703"/>
      <c r="B9" s="1376" t="s">
        <v>46</v>
      </c>
      <c r="C9" s="1699" t="s">
        <v>836</v>
      </c>
      <c r="D9" s="1699"/>
      <c r="E9" s="1699"/>
      <c r="F9" s="1699"/>
      <c r="G9" s="1700"/>
    </row>
    <row r="10" spans="1:16" ht="18.75" customHeight="1">
      <c r="A10" s="1377" t="s">
        <v>226</v>
      </c>
      <c r="B10" s="1378">
        <v>2659405</v>
      </c>
      <c r="C10" s="1417">
        <v>58.7</v>
      </c>
      <c r="D10" s="1417">
        <v>16</v>
      </c>
      <c r="E10" s="1417">
        <v>12.2</v>
      </c>
      <c r="F10" s="1417">
        <v>4.8</v>
      </c>
      <c r="G10" s="1418">
        <v>8.3000000000000007</v>
      </c>
      <c r="O10" s="1439"/>
      <c r="P10" s="1439"/>
    </row>
    <row r="11" spans="1:16" ht="18.75" customHeight="1">
      <c r="A11" s="1377" t="s">
        <v>1158</v>
      </c>
      <c r="B11" s="1378">
        <v>2415395</v>
      </c>
      <c r="C11" s="1417">
        <v>59.2</v>
      </c>
      <c r="D11" s="1417">
        <v>16.8</v>
      </c>
      <c r="E11" s="1417">
        <v>11.6</v>
      </c>
      <c r="F11" s="1417">
        <v>4.7</v>
      </c>
      <c r="G11" s="1418">
        <v>7.8</v>
      </c>
      <c r="O11" s="1439"/>
    </row>
    <row r="12" spans="1:16" ht="18.75" customHeight="1">
      <c r="A12" s="1377" t="s">
        <v>1159</v>
      </c>
      <c r="B12" s="1378">
        <v>1722614</v>
      </c>
      <c r="C12" s="1417">
        <v>57.1</v>
      </c>
      <c r="D12" s="1417">
        <v>15.6</v>
      </c>
      <c r="E12" s="1417">
        <v>13.6</v>
      </c>
      <c r="F12" s="1417">
        <v>5.5</v>
      </c>
      <c r="G12" s="1418">
        <v>8.1</v>
      </c>
      <c r="O12" s="1439"/>
    </row>
    <row r="13" spans="1:16" ht="13.5" customHeight="1">
      <c r="A13" s="1386" t="s">
        <v>1160</v>
      </c>
      <c r="B13" s="1387">
        <v>32017</v>
      </c>
      <c r="C13" s="1425">
        <v>80.900000000000006</v>
      </c>
      <c r="D13" s="1425">
        <v>7.6</v>
      </c>
      <c r="E13" s="1425">
        <v>3.9</v>
      </c>
      <c r="F13" s="1425">
        <v>1</v>
      </c>
      <c r="G13" s="1426">
        <v>6.7</v>
      </c>
      <c r="O13" s="1439"/>
    </row>
    <row r="14" spans="1:16" ht="13.5" customHeight="1">
      <c r="A14" s="1386" t="s">
        <v>1161</v>
      </c>
      <c r="B14" s="1387">
        <v>36469</v>
      </c>
      <c r="C14" s="1425">
        <v>66.2</v>
      </c>
      <c r="D14" s="1425">
        <v>8.1</v>
      </c>
      <c r="E14" s="1425">
        <v>9.5</v>
      </c>
      <c r="F14" s="1425">
        <v>2.5</v>
      </c>
      <c r="G14" s="1426">
        <v>13.7</v>
      </c>
      <c r="O14" s="1439"/>
    </row>
    <row r="15" spans="1:16" ht="13.5" customHeight="1">
      <c r="A15" s="1386" t="s">
        <v>1162</v>
      </c>
      <c r="B15" s="1387">
        <v>112219</v>
      </c>
      <c r="C15" s="1425">
        <v>67.099999999999994</v>
      </c>
      <c r="D15" s="1425">
        <v>15.5</v>
      </c>
      <c r="E15" s="1425">
        <v>6.8</v>
      </c>
      <c r="F15" s="1425">
        <v>1.6</v>
      </c>
      <c r="G15" s="1426">
        <v>9.1</v>
      </c>
      <c r="O15" s="1439"/>
    </row>
    <row r="16" spans="1:16" ht="13.5" customHeight="1">
      <c r="A16" s="1386" t="s">
        <v>1163</v>
      </c>
      <c r="B16" s="1387">
        <v>139539</v>
      </c>
      <c r="C16" s="1425">
        <v>33.200000000000003</v>
      </c>
      <c r="D16" s="1425">
        <v>4.8</v>
      </c>
      <c r="E16" s="1425">
        <v>48.6</v>
      </c>
      <c r="F16" s="1425">
        <v>3.1</v>
      </c>
      <c r="G16" s="1426">
        <v>10.3</v>
      </c>
      <c r="O16" s="1439"/>
    </row>
    <row r="17" spans="1:15" ht="13.5" customHeight="1">
      <c r="A17" s="1386" t="s">
        <v>1164</v>
      </c>
      <c r="B17" s="1387">
        <v>1041208</v>
      </c>
      <c r="C17" s="1425">
        <v>60.8</v>
      </c>
      <c r="D17" s="1425">
        <v>13.6</v>
      </c>
      <c r="E17" s="1425">
        <v>10.9</v>
      </c>
      <c r="F17" s="1425">
        <v>8.1</v>
      </c>
      <c r="G17" s="1426">
        <v>6.6</v>
      </c>
      <c r="O17" s="1439"/>
    </row>
    <row r="18" spans="1:15" ht="13.5" customHeight="1">
      <c r="A18" s="1386" t="s">
        <v>1165</v>
      </c>
      <c r="B18" s="1387">
        <v>16298</v>
      </c>
      <c r="C18" s="1425">
        <v>55.1</v>
      </c>
      <c r="D18" s="1425">
        <v>10.1</v>
      </c>
      <c r="E18" s="1425">
        <v>11.3</v>
      </c>
      <c r="F18" s="1425">
        <v>1.2</v>
      </c>
      <c r="G18" s="1426">
        <v>22.2</v>
      </c>
      <c r="O18" s="1439"/>
    </row>
    <row r="19" spans="1:15" ht="13.5" customHeight="1">
      <c r="A19" s="1386" t="s">
        <v>1166</v>
      </c>
      <c r="B19" s="1387">
        <v>108605</v>
      </c>
      <c r="C19" s="1425">
        <v>35.5</v>
      </c>
      <c r="D19" s="1425">
        <v>50.7</v>
      </c>
      <c r="E19" s="1425">
        <v>5.7</v>
      </c>
      <c r="F19" s="1425">
        <v>1.3</v>
      </c>
      <c r="G19" s="1426">
        <v>6.8</v>
      </c>
      <c r="O19" s="1439"/>
    </row>
    <row r="20" spans="1:15" ht="13.5" customHeight="1">
      <c r="A20" s="1386" t="s">
        <v>1167</v>
      </c>
      <c r="B20" s="1387">
        <v>19397</v>
      </c>
      <c r="C20" s="1425">
        <v>49.1</v>
      </c>
      <c r="D20" s="1425">
        <v>38.700000000000003</v>
      </c>
      <c r="E20" s="1425">
        <v>4.9000000000000004</v>
      </c>
      <c r="F20" s="1425">
        <v>0.7</v>
      </c>
      <c r="G20" s="1426">
        <v>6.6</v>
      </c>
      <c r="O20" s="1439"/>
    </row>
    <row r="21" spans="1:15" ht="13.5" customHeight="1">
      <c r="A21" s="1386" t="s">
        <v>1168</v>
      </c>
      <c r="B21" s="1387">
        <v>29334</v>
      </c>
      <c r="C21" s="1425">
        <v>65.2</v>
      </c>
      <c r="D21" s="1425">
        <v>19.100000000000001</v>
      </c>
      <c r="E21" s="1425">
        <v>7.6</v>
      </c>
      <c r="F21" s="1425">
        <v>0.3</v>
      </c>
      <c r="G21" s="1426">
        <v>7.8</v>
      </c>
      <c r="O21" s="1439"/>
    </row>
    <row r="22" spans="1:15" ht="13.5" customHeight="1">
      <c r="A22" s="1386" t="s">
        <v>1169</v>
      </c>
      <c r="B22" s="1387">
        <v>22668</v>
      </c>
      <c r="C22" s="1425">
        <v>82</v>
      </c>
      <c r="D22" s="1425">
        <v>9.1</v>
      </c>
      <c r="E22" s="1425">
        <v>4.3</v>
      </c>
      <c r="F22" s="1425">
        <v>1.9</v>
      </c>
      <c r="G22" s="1426">
        <v>2.7</v>
      </c>
      <c r="O22" s="1439"/>
    </row>
    <row r="23" spans="1:15" ht="13.5" customHeight="1">
      <c r="A23" s="1390" t="s">
        <v>1170</v>
      </c>
      <c r="B23" s="1391">
        <v>25338</v>
      </c>
      <c r="C23" s="1425">
        <v>46.3</v>
      </c>
      <c r="D23" s="1425">
        <v>39.700000000000003</v>
      </c>
      <c r="E23" s="1425">
        <v>6.6</v>
      </c>
      <c r="F23" s="1425">
        <v>0.7</v>
      </c>
      <c r="G23" s="1426">
        <v>6.6</v>
      </c>
      <c r="O23" s="1439"/>
    </row>
    <row r="24" spans="1:15" ht="13.5" customHeight="1">
      <c r="A24" s="1386" t="s">
        <v>1172</v>
      </c>
      <c r="B24" s="1387">
        <v>43380</v>
      </c>
      <c r="C24" s="1425">
        <v>63</v>
      </c>
      <c r="D24" s="1425">
        <v>12.1</v>
      </c>
      <c r="E24" s="1425">
        <v>9.6999999999999993</v>
      </c>
      <c r="F24" s="1425">
        <v>0.2</v>
      </c>
      <c r="G24" s="1426">
        <v>15</v>
      </c>
      <c r="O24" s="1439"/>
    </row>
    <row r="25" spans="1:15" ht="13.5" customHeight="1">
      <c r="A25" s="1386" t="s">
        <v>1173</v>
      </c>
      <c r="B25" s="1387">
        <v>96142</v>
      </c>
      <c r="C25" s="1425">
        <v>47</v>
      </c>
      <c r="D25" s="1425">
        <v>12</v>
      </c>
      <c r="E25" s="1425">
        <v>23.8</v>
      </c>
      <c r="F25" s="1425">
        <v>1.3</v>
      </c>
      <c r="G25" s="1426">
        <v>15.9</v>
      </c>
      <c r="O25" s="1439"/>
    </row>
    <row r="26" spans="1:15" ht="18.75" customHeight="1">
      <c r="A26" s="1377" t="s">
        <v>1174</v>
      </c>
      <c r="B26" s="1378">
        <v>692780</v>
      </c>
      <c r="C26" s="1417">
        <v>64.400000000000006</v>
      </c>
      <c r="D26" s="1417">
        <v>19.600000000000001</v>
      </c>
      <c r="E26" s="1417">
        <v>6.5</v>
      </c>
      <c r="F26" s="1417">
        <v>2.5</v>
      </c>
      <c r="G26" s="1418">
        <v>7</v>
      </c>
      <c r="O26" s="1439"/>
    </row>
    <row r="27" spans="1:15" ht="13.5" customHeight="1">
      <c r="A27" s="1386" t="s">
        <v>1205</v>
      </c>
      <c r="B27" s="1391">
        <v>46602</v>
      </c>
      <c r="C27" s="1425">
        <v>75.7</v>
      </c>
      <c r="D27" s="1425">
        <v>11</v>
      </c>
      <c r="E27" s="1425">
        <v>3.6</v>
      </c>
      <c r="F27" s="1425">
        <v>2.1</v>
      </c>
      <c r="G27" s="1426">
        <v>7.5</v>
      </c>
      <c r="O27" s="1439"/>
    </row>
    <row r="28" spans="1:15" ht="13.5" customHeight="1">
      <c r="A28" s="1386" t="s">
        <v>1176</v>
      </c>
      <c r="B28" s="1387">
        <v>46650</v>
      </c>
      <c r="C28" s="1425">
        <v>36.1</v>
      </c>
      <c r="D28" s="1425">
        <v>49.4</v>
      </c>
      <c r="E28" s="1425">
        <v>4.7</v>
      </c>
      <c r="F28" s="1425">
        <v>1.3</v>
      </c>
      <c r="G28" s="1426">
        <v>8.5</v>
      </c>
      <c r="O28" s="1439"/>
    </row>
    <row r="29" spans="1:15" ht="13.5" customHeight="1">
      <c r="A29" s="1392" t="s">
        <v>1177</v>
      </c>
      <c r="B29" s="1387">
        <v>524853</v>
      </c>
      <c r="C29" s="1425">
        <v>68.7</v>
      </c>
      <c r="D29" s="1425">
        <v>18.7</v>
      </c>
      <c r="E29" s="1425">
        <v>4.7</v>
      </c>
      <c r="F29" s="1425">
        <v>2.7</v>
      </c>
      <c r="G29" s="1426">
        <v>5.3</v>
      </c>
      <c r="O29" s="1439"/>
    </row>
    <row r="30" spans="1:15" ht="13.5" customHeight="1">
      <c r="A30" s="1392" t="s">
        <v>1214</v>
      </c>
      <c r="B30" s="1387">
        <v>50644</v>
      </c>
      <c r="C30" s="1425">
        <v>45.8</v>
      </c>
      <c r="D30" s="1425">
        <v>13.2</v>
      </c>
      <c r="E30" s="1425">
        <v>21.7</v>
      </c>
      <c r="F30" s="1425">
        <v>1.7</v>
      </c>
      <c r="G30" s="1426">
        <v>17.600000000000001</v>
      </c>
      <c r="O30" s="1439"/>
    </row>
    <row r="31" spans="1:15" ht="13.5" customHeight="1">
      <c r="A31" s="1392" t="s">
        <v>1178</v>
      </c>
      <c r="B31" s="1391">
        <v>24031</v>
      </c>
      <c r="C31" s="1425">
        <v>42.5</v>
      </c>
      <c r="D31" s="1425">
        <v>11.8</v>
      </c>
      <c r="E31" s="1425">
        <v>24.2</v>
      </c>
      <c r="F31" s="1425">
        <v>2.8</v>
      </c>
      <c r="G31" s="1426">
        <v>18.600000000000001</v>
      </c>
      <c r="O31" s="1439"/>
    </row>
    <row r="32" spans="1:15" ht="18.75" customHeight="1">
      <c r="A32" s="1393" t="s">
        <v>1179</v>
      </c>
      <c r="B32" s="1378">
        <v>12140</v>
      </c>
      <c r="C32" s="1417">
        <v>47.9</v>
      </c>
      <c r="D32" s="1417">
        <v>7.5</v>
      </c>
      <c r="E32" s="1417">
        <v>18.600000000000001</v>
      </c>
      <c r="F32" s="1417">
        <v>10.8</v>
      </c>
      <c r="G32" s="1418">
        <v>15.2</v>
      </c>
      <c r="O32" s="1439"/>
    </row>
    <row r="33" spans="1:15" ht="13.5" customHeight="1">
      <c r="A33" s="1392" t="s">
        <v>1135</v>
      </c>
      <c r="B33" s="1391">
        <v>6950</v>
      </c>
      <c r="C33" s="1425">
        <v>61.9</v>
      </c>
      <c r="D33" s="1425">
        <v>9.4</v>
      </c>
      <c r="E33" s="1425">
        <v>9</v>
      </c>
      <c r="F33" s="1425">
        <v>5.4</v>
      </c>
      <c r="G33" s="1426">
        <v>14.3</v>
      </c>
      <c r="O33" s="1439"/>
    </row>
    <row r="34" spans="1:15" ht="18.75" customHeight="1">
      <c r="A34" s="1393" t="s">
        <v>1180</v>
      </c>
      <c r="B34" s="1378">
        <v>24434</v>
      </c>
      <c r="C34" s="1417">
        <v>26.9</v>
      </c>
      <c r="D34" s="1417">
        <v>6.5</v>
      </c>
      <c r="E34" s="1417">
        <v>42.6</v>
      </c>
      <c r="F34" s="1417">
        <v>6</v>
      </c>
      <c r="G34" s="1418">
        <v>17.899999999999999</v>
      </c>
      <c r="O34" s="1439"/>
    </row>
    <row r="35" spans="1:15" ht="13.5" customHeight="1">
      <c r="A35" s="1392" t="s">
        <v>1138</v>
      </c>
      <c r="B35" s="1387">
        <v>18732</v>
      </c>
      <c r="C35" s="1425">
        <v>25.8</v>
      </c>
      <c r="D35" s="1425">
        <v>6</v>
      </c>
      <c r="E35" s="1425">
        <v>44.3</v>
      </c>
      <c r="F35" s="1425">
        <v>6.3</v>
      </c>
      <c r="G35" s="1426">
        <v>17.600000000000001</v>
      </c>
      <c r="O35" s="1439"/>
    </row>
    <row r="36" spans="1:15" ht="18.75" customHeight="1">
      <c r="A36" s="1393" t="s">
        <v>1181</v>
      </c>
      <c r="B36" s="1378">
        <v>193466</v>
      </c>
      <c r="C36" s="1417">
        <v>60</v>
      </c>
      <c r="D36" s="1417">
        <v>9.1</v>
      </c>
      <c r="E36" s="1417">
        <v>12.3</v>
      </c>
      <c r="F36" s="1417">
        <v>6.1</v>
      </c>
      <c r="G36" s="1418">
        <v>12.5</v>
      </c>
      <c r="O36" s="1439"/>
    </row>
    <row r="37" spans="1:15" ht="13.5" customHeight="1">
      <c r="A37" s="1392" t="s">
        <v>1182</v>
      </c>
      <c r="B37" s="1391">
        <v>32099</v>
      </c>
      <c r="C37" s="1425">
        <v>40.200000000000003</v>
      </c>
      <c r="D37" s="1425">
        <v>4.3</v>
      </c>
      <c r="E37" s="1425">
        <v>26.3</v>
      </c>
      <c r="F37" s="1425">
        <v>15.5</v>
      </c>
      <c r="G37" s="1426">
        <v>13.8</v>
      </c>
      <c r="O37" s="1439"/>
    </row>
    <row r="38" spans="1:15" ht="13.5" customHeight="1">
      <c r="A38" s="1386" t="s">
        <v>1183</v>
      </c>
      <c r="B38" s="1387">
        <v>98597</v>
      </c>
      <c r="C38" s="1425">
        <v>68.099999999999994</v>
      </c>
      <c r="D38" s="1425">
        <v>10.7</v>
      </c>
      <c r="E38" s="1425">
        <v>6.9</v>
      </c>
      <c r="F38" s="1425">
        <v>1.7</v>
      </c>
      <c r="G38" s="1426">
        <v>12.7</v>
      </c>
      <c r="O38" s="1439"/>
    </row>
    <row r="39" spans="1:15" ht="13.5" customHeight="1">
      <c r="A39" s="1392" t="s">
        <v>1184</v>
      </c>
      <c r="B39" s="1387">
        <v>36981</v>
      </c>
      <c r="C39" s="1425">
        <v>54.8</v>
      </c>
      <c r="D39" s="1425">
        <v>10.3</v>
      </c>
      <c r="E39" s="1425">
        <v>15.3</v>
      </c>
      <c r="F39" s="1425">
        <v>8.9</v>
      </c>
      <c r="G39" s="1426">
        <v>10.7</v>
      </c>
      <c r="O39" s="1439"/>
    </row>
    <row r="40" spans="1:15" ht="18.75" customHeight="1">
      <c r="A40" s="1394" t="s">
        <v>1186</v>
      </c>
      <c r="B40" s="1445">
        <v>13541</v>
      </c>
      <c r="C40" s="1417">
        <v>18.399999999999999</v>
      </c>
      <c r="D40" s="1417">
        <v>3.7</v>
      </c>
      <c r="E40" s="1417">
        <v>51.5</v>
      </c>
      <c r="F40" s="1417">
        <v>4.5999999999999996</v>
      </c>
      <c r="G40" s="1418">
        <v>21.8</v>
      </c>
      <c r="O40" s="1439"/>
    </row>
    <row r="41" spans="1:15" ht="13.5" customHeight="1">
      <c r="A41" s="1395" t="s">
        <v>1145</v>
      </c>
      <c r="B41" s="1446">
        <v>12996</v>
      </c>
      <c r="C41" s="1425">
        <v>17.5</v>
      </c>
      <c r="D41" s="1425">
        <v>3.9</v>
      </c>
      <c r="E41" s="1425">
        <v>53.1</v>
      </c>
      <c r="F41" s="1425">
        <v>3.8</v>
      </c>
      <c r="G41" s="1426">
        <v>21.7</v>
      </c>
      <c r="O41" s="1439"/>
    </row>
    <row r="42" spans="1:15" ht="18.75" customHeight="1">
      <c r="A42" s="1396" t="s">
        <v>1187</v>
      </c>
      <c r="B42" s="1397">
        <v>427</v>
      </c>
      <c r="C42" s="1431" t="s">
        <v>177</v>
      </c>
      <c r="D42" s="1431" t="s">
        <v>177</v>
      </c>
      <c r="E42" s="1431" t="s">
        <v>177</v>
      </c>
      <c r="F42" s="1431" t="s">
        <v>177</v>
      </c>
      <c r="G42" s="1432" t="s">
        <v>177</v>
      </c>
      <c r="O42" s="1439"/>
    </row>
    <row r="43" spans="1:15" s="1373" customFormat="1">
      <c r="A43" s="1400"/>
      <c r="B43" s="1401"/>
      <c r="C43" s="1434"/>
      <c r="D43" s="1434"/>
      <c r="E43" s="1434"/>
      <c r="F43" s="1434"/>
      <c r="G43" s="1434"/>
    </row>
    <row r="44" spans="1:15" s="281" customFormat="1" ht="12.75">
      <c r="A44" s="278" t="s">
        <v>1372</v>
      </c>
      <c r="B44" s="279"/>
      <c r="C44" s="1436"/>
      <c r="D44" s="1436"/>
      <c r="E44" s="1436"/>
      <c r="F44" s="1436"/>
      <c r="G44" s="1436"/>
      <c r="H44" s="280"/>
    </row>
    <row r="45" spans="1:15" s="1373" customFormat="1">
      <c r="A45" s="1400"/>
      <c r="B45" s="1401"/>
      <c r="C45" s="1434"/>
      <c r="D45" s="1434"/>
      <c r="E45" s="1434"/>
      <c r="F45" s="1434"/>
      <c r="G45" s="1434"/>
    </row>
    <row r="46" spans="1:15" s="1373" customFormat="1">
      <c r="A46" s="1364"/>
      <c r="B46" s="1403"/>
      <c r="C46" s="1434"/>
      <c r="D46" s="1434"/>
      <c r="E46" s="1434"/>
      <c r="F46" s="1434"/>
      <c r="G46" s="1434"/>
    </row>
    <row r="47" spans="1:15" s="1373" customFormat="1">
      <c r="A47" s="1364"/>
      <c r="B47" s="1403"/>
      <c r="C47" s="1434"/>
      <c r="D47" s="1434"/>
      <c r="E47" s="1434"/>
      <c r="F47" s="1434"/>
      <c r="G47" s="1434"/>
    </row>
    <row r="48" spans="1:15" s="1373" customFormat="1">
      <c r="A48" s="1364"/>
      <c r="B48" s="1403"/>
      <c r="C48" s="1434"/>
      <c r="D48" s="1434"/>
      <c r="E48" s="1434"/>
      <c r="F48" s="1434"/>
      <c r="G48" s="1434"/>
    </row>
    <row r="49" spans="1:7" s="1373" customFormat="1">
      <c r="A49" s="1364"/>
      <c r="B49" s="1403"/>
      <c r="C49" s="1434"/>
      <c r="D49" s="1434"/>
      <c r="E49" s="1434"/>
      <c r="F49" s="1434"/>
      <c r="G49" s="1437"/>
    </row>
    <row r="50" spans="1:7">
      <c r="B50" s="1403"/>
      <c r="C50" s="1434"/>
      <c r="D50" s="1434"/>
      <c r="E50" s="1434"/>
      <c r="F50" s="1434"/>
      <c r="G50" s="1437"/>
    </row>
    <row r="51" spans="1:7">
      <c r="C51" s="1434"/>
      <c r="D51" s="1434"/>
      <c r="E51" s="1434"/>
      <c r="F51" s="1434"/>
      <c r="G51" s="1437"/>
    </row>
    <row r="52" spans="1:7">
      <c r="C52" s="1434"/>
      <c r="D52" s="1434"/>
      <c r="E52" s="1434"/>
      <c r="F52" s="1434"/>
      <c r="G52" s="1437"/>
    </row>
    <row r="53" spans="1:7">
      <c r="C53" s="1434"/>
      <c r="D53" s="1434"/>
      <c r="E53" s="1434"/>
      <c r="F53" s="1434"/>
      <c r="G53" s="1437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P23"/>
  <sheetViews>
    <sheetView showOutlineSymbols="0" defaultGridColor="0" colorId="31" workbookViewId="0"/>
  </sheetViews>
  <sheetFormatPr defaultColWidth="12" defaultRowHeight="12"/>
  <cols>
    <col min="1" max="1" width="43.140625" style="17" customWidth="1"/>
    <col min="2" max="11" width="9.42578125" style="18" customWidth="1"/>
    <col min="12" max="12" width="9.42578125" style="17" customWidth="1"/>
    <col min="13" max="13" width="12" style="17" customWidth="1"/>
    <col min="14" max="16384" width="12" style="17"/>
  </cols>
  <sheetData>
    <row r="1" spans="1:16">
      <c r="D1" s="35"/>
      <c r="E1" s="35"/>
      <c r="F1" s="35"/>
      <c r="G1" s="35"/>
      <c r="H1" s="35"/>
      <c r="J1" s="35"/>
      <c r="K1" s="35"/>
      <c r="L1" s="35" t="s">
        <v>98</v>
      </c>
    </row>
    <row r="2" spans="1:16">
      <c r="B2" s="17"/>
      <c r="D2" s="19"/>
      <c r="E2" s="19"/>
      <c r="F2" s="19"/>
      <c r="G2" s="19"/>
      <c r="H2" s="19"/>
      <c r="J2" s="19"/>
      <c r="K2" s="19"/>
      <c r="L2" s="19" t="s">
        <v>38</v>
      </c>
      <c r="M2" s="19"/>
      <c r="P2" s="20"/>
    </row>
    <row r="3" spans="1:16" ht="13.5" customHeight="1">
      <c r="B3" s="17"/>
      <c r="C3" s="17"/>
      <c r="I3" s="17"/>
      <c r="M3" s="18"/>
      <c r="P3" s="20"/>
    </row>
    <row r="4" spans="1:16">
      <c r="A4" s="286" t="s">
        <v>632</v>
      </c>
    </row>
    <row r="5" spans="1:16" s="22" customFormat="1" ht="13.5" customHeight="1">
      <c r="A5" s="21" t="s">
        <v>39</v>
      </c>
      <c r="D5" s="264"/>
      <c r="E5" s="264"/>
      <c r="F5" s="264"/>
      <c r="G5" s="264"/>
      <c r="H5" s="264"/>
      <c r="J5" s="23"/>
      <c r="K5" s="23"/>
      <c r="L5" s="23"/>
      <c r="M5" s="23"/>
    </row>
    <row r="6" spans="1:16" ht="18.75" customHeight="1">
      <c r="A6" s="589" t="s">
        <v>557</v>
      </c>
      <c r="B6" s="616" t="s">
        <v>43</v>
      </c>
      <c r="C6" s="617" t="s">
        <v>44</v>
      </c>
      <c r="D6" s="617" t="s">
        <v>45</v>
      </c>
      <c r="E6" s="617" t="s">
        <v>77</v>
      </c>
      <c r="F6" s="617" t="s">
        <v>306</v>
      </c>
      <c r="G6" s="617" t="s">
        <v>322</v>
      </c>
      <c r="H6" s="617" t="s">
        <v>401</v>
      </c>
      <c r="I6" s="617" t="s">
        <v>524</v>
      </c>
      <c r="J6" s="617" t="s">
        <v>548</v>
      </c>
      <c r="K6" s="833" t="s">
        <v>636</v>
      </c>
      <c r="L6" s="629" t="s">
        <v>633</v>
      </c>
    </row>
    <row r="7" spans="1:16" ht="15.75" customHeight="1">
      <c r="A7" s="613" t="s">
        <v>549</v>
      </c>
      <c r="B7" s="415"/>
      <c r="C7" s="415"/>
      <c r="D7" s="415"/>
      <c r="E7" s="415"/>
      <c r="F7" s="415"/>
      <c r="G7" s="415"/>
      <c r="H7" s="415"/>
      <c r="I7" s="415"/>
      <c r="J7" s="415"/>
      <c r="K7" s="834"/>
      <c r="L7" s="819"/>
    </row>
    <row r="8" spans="1:16" ht="13.5" customHeight="1">
      <c r="A8" s="614" t="s">
        <v>551</v>
      </c>
      <c r="B8" s="415">
        <v>2212.3000000000002</v>
      </c>
      <c r="C8" s="415">
        <v>2294.6999999999998</v>
      </c>
      <c r="D8" s="415">
        <v>2588.6</v>
      </c>
      <c r="E8" s="415">
        <v>2518.6</v>
      </c>
      <c r="F8" s="415">
        <v>2368.8000000000002</v>
      </c>
      <c r="G8" s="415">
        <v>2289.8000000000002</v>
      </c>
      <c r="H8" s="415">
        <v>2268.9</v>
      </c>
      <c r="I8" s="415">
        <v>2441.9</v>
      </c>
      <c r="J8" s="415">
        <v>2652.2</v>
      </c>
      <c r="K8" s="415">
        <v>2941.3</v>
      </c>
      <c r="L8" s="605">
        <v>3090.1</v>
      </c>
    </row>
    <row r="9" spans="1:16" ht="13.5" customHeight="1">
      <c r="A9" s="545" t="s">
        <v>537</v>
      </c>
      <c r="B9" s="415" t="s">
        <v>611</v>
      </c>
      <c r="C9" s="415">
        <v>3.7</v>
      </c>
      <c r="D9" s="415">
        <v>12.8</v>
      </c>
      <c r="E9" s="415">
        <v>-2.7</v>
      </c>
      <c r="F9" s="415">
        <v>-5.9</v>
      </c>
      <c r="G9" s="415">
        <v>-3.3</v>
      </c>
      <c r="H9" s="415">
        <v>-0.9</v>
      </c>
      <c r="I9" s="415">
        <v>7.6</v>
      </c>
      <c r="J9" s="415">
        <v>8.6</v>
      </c>
      <c r="K9" s="415">
        <v>10.9</v>
      </c>
      <c r="L9" s="605">
        <v>5.0999999999999996</v>
      </c>
    </row>
    <row r="10" spans="1:16" ht="15.75" customHeight="1">
      <c r="A10" s="613" t="s">
        <v>445</v>
      </c>
      <c r="B10" s="415"/>
      <c r="C10" s="415"/>
      <c r="D10" s="415"/>
      <c r="E10" s="415"/>
      <c r="F10" s="415"/>
      <c r="G10" s="450"/>
      <c r="H10" s="450"/>
      <c r="I10" s="450"/>
      <c r="J10" s="450"/>
      <c r="K10" s="450"/>
      <c r="L10" s="606"/>
      <c r="M10" s="24"/>
    </row>
    <row r="11" spans="1:16" ht="13.5" customHeight="1">
      <c r="A11" s="614" t="s">
        <v>551</v>
      </c>
      <c r="B11" s="415">
        <v>826.4</v>
      </c>
      <c r="C11" s="415">
        <v>879.5</v>
      </c>
      <c r="D11" s="415">
        <v>872.1</v>
      </c>
      <c r="E11" s="415">
        <v>817.1</v>
      </c>
      <c r="F11" s="415">
        <v>723.6</v>
      </c>
      <c r="G11" s="415">
        <v>688.1</v>
      </c>
      <c r="H11" s="415">
        <v>696.2</v>
      </c>
      <c r="I11" s="450">
        <v>705.8</v>
      </c>
      <c r="J11" s="450">
        <v>739.4</v>
      </c>
      <c r="K11" s="450">
        <v>772.8</v>
      </c>
      <c r="L11" s="606">
        <v>810.2</v>
      </c>
      <c r="M11" s="24"/>
    </row>
    <row r="12" spans="1:16" ht="13.5" customHeight="1">
      <c r="A12" s="545" t="s">
        <v>537</v>
      </c>
      <c r="B12" s="415" t="s">
        <v>611</v>
      </c>
      <c r="C12" s="415">
        <v>6.4</v>
      </c>
      <c r="D12" s="415">
        <v>-0.8</v>
      </c>
      <c r="E12" s="415">
        <v>-6.3</v>
      </c>
      <c r="F12" s="415">
        <v>-11.4</v>
      </c>
      <c r="G12" s="415">
        <v>-4.9000000000000004</v>
      </c>
      <c r="H12" s="415">
        <v>1.2</v>
      </c>
      <c r="I12" s="450">
        <v>1.4</v>
      </c>
      <c r="J12" s="415">
        <v>4.8</v>
      </c>
      <c r="K12" s="415">
        <v>4.5</v>
      </c>
      <c r="L12" s="605">
        <v>4.8</v>
      </c>
      <c r="M12" s="24"/>
    </row>
    <row r="13" spans="1:16" ht="13.5" customHeight="1">
      <c r="A13" s="614" t="s">
        <v>561</v>
      </c>
      <c r="B13" s="415">
        <v>37.4</v>
      </c>
      <c r="C13" s="415">
        <v>38.299999999999997</v>
      </c>
      <c r="D13" s="415">
        <v>33.700000000000003</v>
      </c>
      <c r="E13" s="415">
        <v>32.4</v>
      </c>
      <c r="F13" s="415">
        <v>30.5</v>
      </c>
      <c r="G13" s="415">
        <v>30.1</v>
      </c>
      <c r="H13" s="415">
        <v>30.7</v>
      </c>
      <c r="I13" s="450">
        <v>28.9</v>
      </c>
      <c r="J13" s="415">
        <v>27.9</v>
      </c>
      <c r="K13" s="415">
        <v>26.3</v>
      </c>
      <c r="L13" s="605">
        <v>26.2</v>
      </c>
      <c r="M13" s="24"/>
    </row>
    <row r="14" spans="1:16" ht="15.75" customHeight="1">
      <c r="A14" s="613" t="s">
        <v>5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607"/>
    </row>
    <row r="15" spans="1:16" ht="13.5" customHeight="1">
      <c r="A15" s="614" t="s">
        <v>408</v>
      </c>
      <c r="B15" s="28">
        <v>18593</v>
      </c>
      <c r="C15" s="28">
        <v>18916</v>
      </c>
      <c r="D15" s="28">
        <v>18900</v>
      </c>
      <c r="E15" s="28">
        <v>18122</v>
      </c>
      <c r="F15" s="28">
        <v>17496</v>
      </c>
      <c r="G15" s="28">
        <v>17032</v>
      </c>
      <c r="H15" s="28">
        <v>16919</v>
      </c>
      <c r="I15" s="451">
        <v>16663</v>
      </c>
      <c r="J15" s="451">
        <v>17099</v>
      </c>
      <c r="K15" s="451">
        <v>18283</v>
      </c>
      <c r="L15" s="608">
        <v>18905</v>
      </c>
    </row>
    <row r="16" spans="1:16" s="850" customFormat="1" ht="13.5" customHeight="1">
      <c r="A16" s="614" t="s">
        <v>414</v>
      </c>
      <c r="B16" s="28">
        <v>25862.475125047062</v>
      </c>
      <c r="C16" s="28">
        <v>28400.296045675615</v>
      </c>
      <c r="D16" s="28">
        <v>28801.0582010582</v>
      </c>
      <c r="E16" s="28">
        <v>28207.703344001766</v>
      </c>
      <c r="F16" s="28">
        <v>27426.783264746227</v>
      </c>
      <c r="G16" s="28">
        <v>26476.162517613906</v>
      </c>
      <c r="H16" s="28">
        <v>26489.804361959927</v>
      </c>
      <c r="I16" s="451">
        <v>26643.46156154354</v>
      </c>
      <c r="J16" s="451">
        <v>27005.380431604186</v>
      </c>
      <c r="K16" s="451">
        <v>27289.777388831153</v>
      </c>
      <c r="L16" s="608">
        <v>27426.606717799521</v>
      </c>
    </row>
    <row r="17" spans="1:12" ht="13.5" customHeight="1">
      <c r="A17" s="614" t="s">
        <v>338</v>
      </c>
      <c r="B17" s="28">
        <v>44447</v>
      </c>
      <c r="C17" s="28">
        <v>46495</v>
      </c>
      <c r="D17" s="28">
        <v>46143</v>
      </c>
      <c r="E17" s="28">
        <v>45089</v>
      </c>
      <c r="F17" s="28">
        <v>41358</v>
      </c>
      <c r="G17" s="28">
        <v>40400</v>
      </c>
      <c r="H17" s="28">
        <v>41149</v>
      </c>
      <c r="I17" s="451">
        <v>42357</v>
      </c>
      <c r="J17" s="451">
        <v>43242</v>
      </c>
      <c r="K17" s="451">
        <v>42269</v>
      </c>
      <c r="L17" s="608">
        <v>42856</v>
      </c>
    </row>
    <row r="18" spans="1:12" ht="15.75" customHeight="1">
      <c r="A18" s="613" t="s">
        <v>450</v>
      </c>
      <c r="B18" s="423">
        <v>503.5</v>
      </c>
      <c r="C18" s="423">
        <v>252.6</v>
      </c>
      <c r="D18" s="423">
        <v>89</v>
      </c>
      <c r="E18" s="423">
        <v>52.3</v>
      </c>
      <c r="F18" s="423">
        <v>110.4</v>
      </c>
      <c r="G18" s="452">
        <v>110.8</v>
      </c>
      <c r="H18" s="452">
        <v>57.4</v>
      </c>
      <c r="I18" s="452">
        <v>41.7</v>
      </c>
      <c r="J18" s="452">
        <v>58.8</v>
      </c>
      <c r="K18" s="452">
        <v>111.1</v>
      </c>
      <c r="L18" s="609" t="s">
        <v>177</v>
      </c>
    </row>
    <row r="19" spans="1:12" ht="13.5" customHeight="1">
      <c r="A19" s="614" t="s">
        <v>562</v>
      </c>
      <c r="B19" s="853">
        <v>245.8</v>
      </c>
      <c r="C19" s="853">
        <v>137.69999999999999</v>
      </c>
      <c r="D19" s="853">
        <v>17</v>
      </c>
      <c r="E19" s="853">
        <v>13.9</v>
      </c>
      <c r="F19" s="853">
        <v>92.8</v>
      </c>
      <c r="G19" s="854">
        <v>99.7</v>
      </c>
      <c r="H19" s="854">
        <v>74.8</v>
      </c>
      <c r="I19" s="854">
        <v>35.1</v>
      </c>
      <c r="J19" s="854">
        <v>21.4</v>
      </c>
      <c r="K19" s="450">
        <v>20.7</v>
      </c>
      <c r="L19" s="606" t="s">
        <v>177</v>
      </c>
    </row>
    <row r="20" spans="1:12" ht="13.5" customHeight="1">
      <c r="A20" s="614" t="s">
        <v>585</v>
      </c>
      <c r="B20" s="415">
        <v>52.1</v>
      </c>
      <c r="C20" s="415">
        <v>24.9</v>
      </c>
      <c r="D20" s="415">
        <v>15.4</v>
      </c>
      <c r="E20" s="415">
        <v>14.3</v>
      </c>
      <c r="F20" s="415">
        <v>11.7</v>
      </c>
      <c r="G20" s="450">
        <v>6.8</v>
      </c>
      <c r="H20" s="450">
        <v>-21.8</v>
      </c>
      <c r="I20" s="450">
        <v>2.8</v>
      </c>
      <c r="J20" s="450">
        <v>31.2</v>
      </c>
      <c r="K20" s="450">
        <v>62.2</v>
      </c>
      <c r="L20" s="606" t="s">
        <v>177</v>
      </c>
    </row>
    <row r="21" spans="1:12" ht="13.5" customHeight="1">
      <c r="A21" s="615" t="s">
        <v>420</v>
      </c>
      <c r="B21" s="610">
        <v>205.6</v>
      </c>
      <c r="C21" s="610">
        <v>90</v>
      </c>
      <c r="D21" s="610">
        <v>56.6</v>
      </c>
      <c r="E21" s="610">
        <v>24.1</v>
      </c>
      <c r="F21" s="610">
        <v>5.9</v>
      </c>
      <c r="G21" s="611">
        <v>4.3</v>
      </c>
      <c r="H21" s="611">
        <v>4.4000000000000004</v>
      </c>
      <c r="I21" s="611">
        <v>3.8</v>
      </c>
      <c r="J21" s="611">
        <v>6.2</v>
      </c>
      <c r="K21" s="611">
        <v>28.2</v>
      </c>
      <c r="L21" s="612" t="s">
        <v>177</v>
      </c>
    </row>
    <row r="22" spans="1:12" ht="12.75" customHeight="1">
      <c r="A22" s="26"/>
    </row>
    <row r="23" spans="1:12" s="281" customFormat="1" ht="12.75">
      <c r="A23" s="278" t="s">
        <v>1372</v>
      </c>
      <c r="B23" s="279"/>
      <c r="C23" s="279"/>
      <c r="D23" s="280"/>
      <c r="E23" s="280"/>
      <c r="F23" s="280"/>
      <c r="G23" s="280"/>
      <c r="H23" s="280"/>
      <c r="J23" s="280"/>
      <c r="K23" s="280"/>
    </row>
  </sheetData>
  <phoneticPr fontId="0" type="noConversion"/>
  <pageMargins left="0.78740157480314965" right="0.78740157480314965" top="0.86614173228346458" bottom="0.78740157480314965" header="0.51181102362204722" footer="0.51181102362204722"/>
  <pageSetup paperSize="9" scale="77" firstPageNumber="323" orientation="landscape" useFirstPageNumber="1" r:id="rId1"/>
  <headerFooter alignWithMargins="0">
    <oddHeader>&amp;C&amp;"Times New Roman Greek,Regular"&amp;10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H53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3" width="12.42578125" style="1405" customWidth="1"/>
    <col min="4" max="6" width="12.42578125" style="1364" customWidth="1"/>
    <col min="7" max="7" width="12.42578125" style="1257" customWidth="1"/>
    <col min="8" max="208" width="10.7109375" style="1363" customWidth="1"/>
    <col min="209" max="209" width="18.5703125" style="1363" customWidth="1"/>
    <col min="210" max="210" width="0.5703125" style="1363" customWidth="1"/>
    <col min="211" max="211" width="9.28515625" style="1363" customWidth="1"/>
    <col min="212" max="212" width="2" style="1363" customWidth="1"/>
    <col min="213" max="213" width="7.85546875" style="1363" customWidth="1"/>
    <col min="214" max="214" width="3.5703125" style="1363" customWidth="1"/>
    <col min="215" max="16384" width="7.85546875" style="1363"/>
  </cols>
  <sheetData>
    <row r="1" spans="1:7">
      <c r="G1" s="202" t="s">
        <v>98</v>
      </c>
    </row>
    <row r="2" spans="1:7">
      <c r="G2" s="1365" t="s">
        <v>1014</v>
      </c>
    </row>
    <row r="3" spans="1:7" ht="13.5" customHeight="1"/>
    <row r="4" spans="1:7" s="1369" customFormat="1" ht="12.95" customHeight="1">
      <c r="A4" s="1366" t="s">
        <v>1215</v>
      </c>
      <c r="B4" s="1367"/>
      <c r="C4" s="1408"/>
      <c r="D4" s="1366"/>
      <c r="E4" s="1368"/>
      <c r="F4" s="1368"/>
      <c r="G4" s="1368"/>
    </row>
    <row r="5" spans="1:7" s="1369" customFormat="1" ht="11.25" customHeight="1">
      <c r="A5" s="1366" t="s">
        <v>1216</v>
      </c>
      <c r="B5" s="1367"/>
      <c r="C5" s="1440"/>
      <c r="D5" s="1366"/>
      <c r="E5" s="1368"/>
      <c r="F5" s="1368"/>
      <c r="G5" s="1368"/>
    </row>
    <row r="6" spans="1:7" s="1373" customFormat="1" ht="6" customHeight="1">
      <c r="A6" s="1374" t="s">
        <v>186</v>
      </c>
      <c r="B6" s="1364"/>
      <c r="C6" s="1405"/>
      <c r="D6" s="1364"/>
      <c r="E6" s="1364"/>
      <c r="F6" s="1364"/>
      <c r="G6" s="1281"/>
    </row>
    <row r="7" spans="1:7" s="1375" customFormat="1" ht="13.5" customHeight="1">
      <c r="A7" s="1701" t="s">
        <v>1153</v>
      </c>
      <c r="B7" s="1704" t="s">
        <v>120</v>
      </c>
      <c r="C7" s="1706" t="s">
        <v>1154</v>
      </c>
      <c r="D7" s="1704" t="s">
        <v>1155</v>
      </c>
      <c r="E7" s="1704" t="s">
        <v>1156</v>
      </c>
      <c r="F7" s="1704" t="s">
        <v>1157</v>
      </c>
      <c r="G7" s="1710" t="s">
        <v>922</v>
      </c>
    </row>
    <row r="8" spans="1:7" ht="35.25" customHeight="1">
      <c r="A8" s="1702"/>
      <c r="B8" s="1705"/>
      <c r="C8" s="1707"/>
      <c r="D8" s="1714"/>
      <c r="E8" s="1714"/>
      <c r="F8" s="1714"/>
      <c r="G8" s="1711"/>
    </row>
    <row r="9" spans="1:7" s="1364" customFormat="1" ht="20.25" customHeight="1">
      <c r="A9" s="1703"/>
      <c r="B9" s="1376" t="s">
        <v>46</v>
      </c>
      <c r="C9" s="1712" t="s">
        <v>836</v>
      </c>
      <c r="D9" s="1712"/>
      <c r="E9" s="1712"/>
      <c r="F9" s="1712"/>
      <c r="G9" s="1713"/>
    </row>
    <row r="10" spans="1:7" ht="18.75" customHeight="1">
      <c r="A10" s="1377" t="s">
        <v>226</v>
      </c>
      <c r="B10" s="1378">
        <v>3186531</v>
      </c>
      <c r="C10" s="1417">
        <v>60.3</v>
      </c>
      <c r="D10" s="1447">
        <v>17.2</v>
      </c>
      <c r="E10" s="1447">
        <v>11.8</v>
      </c>
      <c r="F10" s="1447">
        <v>3.4</v>
      </c>
      <c r="G10" s="1448">
        <v>7.3</v>
      </c>
    </row>
    <row r="11" spans="1:7" ht="18.75" customHeight="1">
      <c r="A11" s="1377" t="s">
        <v>1158</v>
      </c>
      <c r="B11" s="1378">
        <v>2881072</v>
      </c>
      <c r="C11" s="1417">
        <v>57.2</v>
      </c>
      <c r="D11" s="1447">
        <v>18.100000000000001</v>
      </c>
      <c r="E11" s="1447">
        <v>13.8</v>
      </c>
      <c r="F11" s="1447">
        <v>2.8</v>
      </c>
      <c r="G11" s="1448">
        <v>8.1999999999999993</v>
      </c>
    </row>
    <row r="12" spans="1:7" ht="18.75" customHeight="1">
      <c r="A12" s="1377" t="s">
        <v>1159</v>
      </c>
      <c r="B12" s="1378">
        <v>1908237</v>
      </c>
      <c r="C12" s="1417">
        <v>57.9</v>
      </c>
      <c r="D12" s="1447">
        <v>16.100000000000001</v>
      </c>
      <c r="E12" s="1447">
        <v>14.6</v>
      </c>
      <c r="F12" s="1447">
        <v>4.0999999999999996</v>
      </c>
      <c r="G12" s="1448">
        <v>7.3</v>
      </c>
    </row>
    <row r="13" spans="1:7" ht="13.5" customHeight="1">
      <c r="A13" s="1386" t="s">
        <v>1160</v>
      </c>
      <c r="B13" s="1387">
        <v>30419</v>
      </c>
      <c r="C13" s="1425">
        <v>75.8</v>
      </c>
      <c r="D13" s="1449">
        <v>10.8</v>
      </c>
      <c r="E13" s="1449">
        <v>3.6</v>
      </c>
      <c r="F13" s="1449">
        <v>1.7</v>
      </c>
      <c r="G13" s="1450">
        <v>8.1999999999999993</v>
      </c>
    </row>
    <row r="14" spans="1:7" ht="13.5" customHeight="1">
      <c r="A14" s="1386" t="s">
        <v>1161</v>
      </c>
      <c r="B14" s="1387">
        <v>42576</v>
      </c>
      <c r="C14" s="1425">
        <v>57.3</v>
      </c>
      <c r="D14" s="1449">
        <v>12.8</v>
      </c>
      <c r="E14" s="1449">
        <v>11.1</v>
      </c>
      <c r="F14" s="1449">
        <v>1.3</v>
      </c>
      <c r="G14" s="1450">
        <v>17.600000000000001</v>
      </c>
    </row>
    <row r="15" spans="1:7" ht="13.5" customHeight="1">
      <c r="A15" s="1386" t="s">
        <v>1162</v>
      </c>
      <c r="B15" s="1387">
        <v>124030</v>
      </c>
      <c r="C15" s="1425">
        <v>69.2</v>
      </c>
      <c r="D15" s="1449">
        <v>15.1</v>
      </c>
      <c r="E15" s="1449">
        <v>6.3</v>
      </c>
      <c r="F15" s="1449">
        <v>1.1000000000000001</v>
      </c>
      <c r="G15" s="1450">
        <v>8.4</v>
      </c>
    </row>
    <row r="16" spans="1:7" ht="13.5" customHeight="1">
      <c r="A16" s="1386" t="s">
        <v>1163</v>
      </c>
      <c r="B16" s="1387">
        <v>160254</v>
      </c>
      <c r="C16" s="1425">
        <v>35</v>
      </c>
      <c r="D16" s="1449">
        <v>4.5</v>
      </c>
      <c r="E16" s="1449">
        <v>49.5</v>
      </c>
      <c r="F16" s="1449">
        <v>1.9</v>
      </c>
      <c r="G16" s="1450">
        <v>9</v>
      </c>
    </row>
    <row r="17" spans="1:7" ht="13.5" customHeight="1">
      <c r="A17" s="1386" t="s">
        <v>1164</v>
      </c>
      <c r="B17" s="1387">
        <v>1157978</v>
      </c>
      <c r="C17" s="1425">
        <v>62</v>
      </c>
      <c r="D17" s="1449">
        <v>14.4</v>
      </c>
      <c r="E17" s="1449">
        <v>12</v>
      </c>
      <c r="F17" s="1449">
        <v>6</v>
      </c>
      <c r="G17" s="1450">
        <v>5.6</v>
      </c>
    </row>
    <row r="18" spans="1:7" ht="13.5" customHeight="1">
      <c r="A18" s="1386" t="s">
        <v>1165</v>
      </c>
      <c r="B18" s="1387">
        <v>17905</v>
      </c>
      <c r="C18" s="1425">
        <v>56.4</v>
      </c>
      <c r="D18" s="1449">
        <v>12.9</v>
      </c>
      <c r="E18" s="1449">
        <v>10.8</v>
      </c>
      <c r="F18" s="1449">
        <v>1.4</v>
      </c>
      <c r="G18" s="1450">
        <v>18.399999999999999</v>
      </c>
    </row>
    <row r="19" spans="1:7" ht="13.5" customHeight="1">
      <c r="A19" s="1386" t="s">
        <v>1166</v>
      </c>
      <c r="B19" s="1387">
        <v>115019</v>
      </c>
      <c r="C19" s="1425">
        <v>44.9</v>
      </c>
      <c r="D19" s="1449">
        <v>44.6</v>
      </c>
      <c r="E19" s="1449">
        <v>4</v>
      </c>
      <c r="F19" s="1449">
        <v>1</v>
      </c>
      <c r="G19" s="1450">
        <v>5.5</v>
      </c>
    </row>
    <row r="20" spans="1:7" ht="13.5" customHeight="1">
      <c r="A20" s="1386" t="s">
        <v>1167</v>
      </c>
      <c r="B20" s="1387">
        <v>18463</v>
      </c>
      <c r="C20" s="1425">
        <v>47</v>
      </c>
      <c r="D20" s="1449">
        <v>41.3</v>
      </c>
      <c r="E20" s="1449">
        <v>5.6</v>
      </c>
      <c r="F20" s="1449">
        <v>0.7</v>
      </c>
      <c r="G20" s="1450">
        <v>5.4</v>
      </c>
    </row>
    <row r="21" spans="1:7" ht="13.5" customHeight="1">
      <c r="A21" s="1386" t="s">
        <v>1168</v>
      </c>
      <c r="B21" s="1387">
        <v>29450</v>
      </c>
      <c r="C21" s="1425">
        <v>58.7</v>
      </c>
      <c r="D21" s="1449">
        <v>18.8</v>
      </c>
      <c r="E21" s="1449">
        <v>8.8000000000000007</v>
      </c>
      <c r="F21" s="1449">
        <v>0.8</v>
      </c>
      <c r="G21" s="1450">
        <v>12.9</v>
      </c>
    </row>
    <row r="22" spans="1:7" ht="13.5" customHeight="1">
      <c r="A22" s="1386" t="s">
        <v>1169</v>
      </c>
      <c r="B22" s="1387">
        <v>28238</v>
      </c>
      <c r="C22" s="1425">
        <v>75.5</v>
      </c>
      <c r="D22" s="1449">
        <v>8.8000000000000007</v>
      </c>
      <c r="E22" s="1449">
        <v>6.7</v>
      </c>
      <c r="F22" s="1449">
        <v>0.9</v>
      </c>
      <c r="G22" s="1450">
        <v>8</v>
      </c>
    </row>
    <row r="23" spans="1:7" ht="13.5" customHeight="1">
      <c r="A23" s="1390" t="s">
        <v>1170</v>
      </c>
      <c r="B23" s="1391">
        <v>29593</v>
      </c>
      <c r="C23" s="1425">
        <v>47.9</v>
      </c>
      <c r="D23" s="1449">
        <v>40.700000000000003</v>
      </c>
      <c r="E23" s="1449">
        <v>3.9</v>
      </c>
      <c r="F23" s="1449">
        <v>0.3</v>
      </c>
      <c r="G23" s="1450">
        <v>7.1</v>
      </c>
    </row>
    <row r="24" spans="1:7" ht="13.5" customHeight="1">
      <c r="A24" s="1386" t="s">
        <v>1172</v>
      </c>
      <c r="B24" s="1387">
        <v>42683</v>
      </c>
      <c r="C24" s="1425">
        <v>58.3</v>
      </c>
      <c r="D24" s="1449">
        <v>16.2</v>
      </c>
      <c r="E24" s="1449">
        <v>13</v>
      </c>
      <c r="F24" s="1449">
        <v>0.6</v>
      </c>
      <c r="G24" s="1450">
        <v>11.9</v>
      </c>
    </row>
    <row r="25" spans="1:7" ht="13.5" customHeight="1">
      <c r="A25" s="1386" t="s">
        <v>1173</v>
      </c>
      <c r="B25" s="1387">
        <v>111629</v>
      </c>
      <c r="C25" s="1425">
        <v>44.6</v>
      </c>
      <c r="D25" s="1449">
        <v>16.399999999999999</v>
      </c>
      <c r="E25" s="1449">
        <v>24.2</v>
      </c>
      <c r="F25" s="1449">
        <v>0.7</v>
      </c>
      <c r="G25" s="1450">
        <v>14.2</v>
      </c>
    </row>
    <row r="26" spans="1:7" ht="18.75" customHeight="1">
      <c r="A26" s="1377" t="s">
        <v>1174</v>
      </c>
      <c r="B26" s="1378">
        <v>972831</v>
      </c>
      <c r="C26" s="1417">
        <v>67.099999999999994</v>
      </c>
      <c r="D26" s="1447">
        <v>21.4</v>
      </c>
      <c r="E26" s="1447">
        <v>5</v>
      </c>
      <c r="F26" s="1447">
        <v>1.1000000000000001</v>
      </c>
      <c r="G26" s="1448">
        <v>5.3</v>
      </c>
    </row>
    <row r="27" spans="1:7" ht="13.5" customHeight="1">
      <c r="A27" s="1386" t="s">
        <v>1205</v>
      </c>
      <c r="B27" s="1391">
        <v>53319</v>
      </c>
      <c r="C27" s="1425">
        <v>76.8</v>
      </c>
      <c r="D27" s="1449">
        <v>12.2</v>
      </c>
      <c r="E27" s="1449">
        <v>4.3</v>
      </c>
      <c r="F27" s="1449">
        <v>0.4</v>
      </c>
      <c r="G27" s="1450">
        <v>6.3</v>
      </c>
    </row>
    <row r="28" spans="1:7" ht="13.5" customHeight="1">
      <c r="A28" s="1386" t="s">
        <v>1176</v>
      </c>
      <c r="B28" s="1387">
        <v>47037</v>
      </c>
      <c r="C28" s="1425">
        <v>41.3</v>
      </c>
      <c r="D28" s="1449">
        <v>46.2</v>
      </c>
      <c r="E28" s="1449">
        <v>3.6</v>
      </c>
      <c r="F28" s="1449">
        <v>1.6</v>
      </c>
      <c r="G28" s="1450">
        <v>7.3</v>
      </c>
    </row>
    <row r="29" spans="1:7" ht="13.5" customHeight="1">
      <c r="A29" s="1392" t="s">
        <v>1177</v>
      </c>
      <c r="B29" s="1387">
        <v>781634</v>
      </c>
      <c r="C29" s="1425">
        <v>70.2</v>
      </c>
      <c r="D29" s="1449">
        <v>20.8</v>
      </c>
      <c r="E29" s="1449">
        <v>3.7</v>
      </c>
      <c r="F29" s="1449">
        <v>1.2</v>
      </c>
      <c r="G29" s="1450">
        <v>4.0999999999999996</v>
      </c>
    </row>
    <row r="30" spans="1:7" ht="13.5" customHeight="1">
      <c r="A30" s="1392" t="s">
        <v>1214</v>
      </c>
      <c r="B30" s="1387">
        <v>62292</v>
      </c>
      <c r="C30" s="1425">
        <v>50.3</v>
      </c>
      <c r="D30" s="1449">
        <v>20.100000000000001</v>
      </c>
      <c r="E30" s="1449">
        <v>15.2</v>
      </c>
      <c r="F30" s="1449">
        <v>0.6</v>
      </c>
      <c r="G30" s="1450">
        <v>13.8</v>
      </c>
    </row>
    <row r="31" spans="1:7" ht="13.5" customHeight="1">
      <c r="A31" s="1392" t="s">
        <v>1178</v>
      </c>
      <c r="B31" s="1391">
        <v>28549</v>
      </c>
      <c r="C31" s="1425">
        <v>44.1</v>
      </c>
      <c r="D31" s="1449">
        <v>18.399999999999999</v>
      </c>
      <c r="E31" s="1449">
        <v>23.6</v>
      </c>
      <c r="F31" s="1449">
        <v>0.3</v>
      </c>
      <c r="G31" s="1450">
        <v>13.5</v>
      </c>
    </row>
    <row r="32" spans="1:7" ht="18.75" customHeight="1">
      <c r="A32" s="1393" t="s">
        <v>1179</v>
      </c>
      <c r="B32" s="1378">
        <v>15243</v>
      </c>
      <c r="C32" s="1417">
        <v>52.3</v>
      </c>
      <c r="D32" s="1447">
        <v>11.7</v>
      </c>
      <c r="E32" s="1447">
        <v>17.3</v>
      </c>
      <c r="F32" s="1447">
        <v>5.4</v>
      </c>
      <c r="G32" s="1448">
        <v>13.3</v>
      </c>
    </row>
    <row r="33" spans="1:8" ht="13.5" customHeight="1">
      <c r="A33" s="1392" t="s">
        <v>1135</v>
      </c>
      <c r="B33" s="1391">
        <v>8733</v>
      </c>
      <c r="C33" s="1425">
        <v>60.5</v>
      </c>
      <c r="D33" s="1449">
        <v>15.7</v>
      </c>
      <c r="E33" s="1449">
        <v>9.9</v>
      </c>
      <c r="F33" s="1449">
        <v>2.6</v>
      </c>
      <c r="G33" s="1450">
        <v>11.3</v>
      </c>
    </row>
    <row r="34" spans="1:8" ht="18.75" customHeight="1">
      <c r="A34" s="1393" t="s">
        <v>1180</v>
      </c>
      <c r="B34" s="1378">
        <v>22550</v>
      </c>
      <c r="C34" s="1417">
        <v>30.7</v>
      </c>
      <c r="D34" s="1447">
        <v>6.2</v>
      </c>
      <c r="E34" s="1447">
        <v>38</v>
      </c>
      <c r="F34" s="1447">
        <v>4.9000000000000004</v>
      </c>
      <c r="G34" s="1448">
        <v>20.2</v>
      </c>
    </row>
    <row r="35" spans="1:8" ht="13.5" customHeight="1">
      <c r="A35" s="1392" t="s">
        <v>1138</v>
      </c>
      <c r="B35" s="1387">
        <v>16949</v>
      </c>
      <c r="C35" s="1425">
        <v>29.1</v>
      </c>
      <c r="D35" s="1449">
        <v>5.4</v>
      </c>
      <c r="E35" s="1449">
        <v>38.5</v>
      </c>
      <c r="F35" s="1449">
        <v>5.5</v>
      </c>
      <c r="G35" s="1450">
        <v>21.5</v>
      </c>
    </row>
    <row r="36" spans="1:8" ht="18.75" customHeight="1">
      <c r="A36" s="1393" t="s">
        <v>1181</v>
      </c>
      <c r="B36" s="1378">
        <v>256052</v>
      </c>
      <c r="C36" s="1417">
        <v>57.4</v>
      </c>
      <c r="D36" s="1447">
        <v>11.4</v>
      </c>
      <c r="E36" s="1447">
        <v>12</v>
      </c>
      <c r="F36" s="1447">
        <v>6.2</v>
      </c>
      <c r="G36" s="1448">
        <v>13</v>
      </c>
    </row>
    <row r="37" spans="1:8" ht="13.5" customHeight="1">
      <c r="A37" s="1392" t="s">
        <v>1182</v>
      </c>
      <c r="B37" s="1391">
        <v>29953</v>
      </c>
      <c r="C37" s="1425">
        <v>31.9</v>
      </c>
      <c r="D37" s="1449">
        <v>10.3</v>
      </c>
      <c r="E37" s="1449">
        <v>26.3</v>
      </c>
      <c r="F37" s="1449">
        <v>13.9</v>
      </c>
      <c r="G37" s="1450">
        <v>17.5</v>
      </c>
    </row>
    <row r="38" spans="1:8" ht="13.5" customHeight="1">
      <c r="A38" s="1386" t="s">
        <v>1183</v>
      </c>
      <c r="B38" s="1387">
        <v>148739</v>
      </c>
      <c r="C38" s="1425">
        <v>66.099999999999994</v>
      </c>
      <c r="D38" s="1449">
        <v>12.8</v>
      </c>
      <c r="E38" s="1449">
        <v>6.6</v>
      </c>
      <c r="F38" s="1449">
        <v>2.4</v>
      </c>
      <c r="G38" s="1450">
        <v>12.2</v>
      </c>
    </row>
    <row r="39" spans="1:8" ht="13.5" customHeight="1">
      <c r="A39" s="1392" t="s">
        <v>1184</v>
      </c>
      <c r="B39" s="1387">
        <v>50361</v>
      </c>
      <c r="C39" s="1425">
        <v>49.5</v>
      </c>
      <c r="D39" s="1449">
        <v>10.4</v>
      </c>
      <c r="E39" s="1449">
        <v>16.5</v>
      </c>
      <c r="F39" s="1449">
        <v>13</v>
      </c>
      <c r="G39" s="1450">
        <v>10.6</v>
      </c>
    </row>
    <row r="40" spans="1:8" ht="18.75" customHeight="1">
      <c r="A40" s="1394" t="s">
        <v>1186</v>
      </c>
      <c r="B40" s="1378">
        <v>11376</v>
      </c>
      <c r="C40" s="1417">
        <v>21.6</v>
      </c>
      <c r="D40" s="1447">
        <v>3.3</v>
      </c>
      <c r="E40" s="1447">
        <v>46.7</v>
      </c>
      <c r="F40" s="1447">
        <v>7.6</v>
      </c>
      <c r="G40" s="1448">
        <v>20.8</v>
      </c>
    </row>
    <row r="41" spans="1:8" ht="13.5" customHeight="1">
      <c r="A41" s="1395" t="s">
        <v>1145</v>
      </c>
      <c r="B41" s="1391">
        <v>10930</v>
      </c>
      <c r="C41" s="1425">
        <v>20.5</v>
      </c>
      <c r="D41" s="1449">
        <v>3</v>
      </c>
      <c r="E41" s="1449">
        <v>48.3</v>
      </c>
      <c r="F41" s="1449">
        <v>7.1</v>
      </c>
      <c r="G41" s="1450">
        <v>21.1</v>
      </c>
    </row>
    <row r="42" spans="1:8" ht="18.75" customHeight="1">
      <c r="A42" s="1396" t="s">
        <v>1187</v>
      </c>
      <c r="B42" s="1430">
        <v>235</v>
      </c>
      <c r="C42" s="1431" t="s">
        <v>177</v>
      </c>
      <c r="D42" s="1451" t="s">
        <v>177</v>
      </c>
      <c r="E42" s="1451" t="s">
        <v>177</v>
      </c>
      <c r="F42" s="1451" t="s">
        <v>177</v>
      </c>
      <c r="G42" s="1452" t="s">
        <v>177</v>
      </c>
    </row>
    <row r="43" spans="1:8" s="1373" customFormat="1">
      <c r="A43" s="1400"/>
      <c r="B43" s="1401"/>
      <c r="C43" s="1434"/>
      <c r="D43" s="1402"/>
      <c r="E43" s="1402"/>
      <c r="F43" s="1402"/>
      <c r="G43" s="1402"/>
    </row>
    <row r="44" spans="1:8" s="281" customFormat="1" ht="12.75">
      <c r="A44" s="278" t="s">
        <v>1372</v>
      </c>
      <c r="B44" s="279"/>
      <c r="C44" s="1436"/>
      <c r="D44" s="279"/>
      <c r="E44" s="279"/>
      <c r="F44" s="279"/>
      <c r="G44" s="279"/>
      <c r="H44" s="280"/>
    </row>
    <row r="45" spans="1:8" s="1373" customFormat="1">
      <c r="A45" s="1400"/>
      <c r="B45" s="1401"/>
      <c r="C45" s="1434"/>
      <c r="D45" s="1402"/>
      <c r="E45" s="1402"/>
      <c r="F45" s="1402"/>
      <c r="G45" s="1402"/>
    </row>
    <row r="46" spans="1:8" s="1373" customFormat="1">
      <c r="A46" s="1364"/>
      <c r="B46" s="1403"/>
      <c r="C46" s="1434"/>
      <c r="D46" s="1402"/>
      <c r="E46" s="1402"/>
      <c r="F46" s="1402"/>
      <c r="G46" s="1402"/>
    </row>
    <row r="47" spans="1:8" s="1373" customFormat="1">
      <c r="A47" s="1364"/>
      <c r="B47" s="1403"/>
      <c r="C47" s="1434"/>
      <c r="D47" s="1402"/>
      <c r="E47" s="1402"/>
      <c r="F47" s="1402"/>
      <c r="G47" s="1402"/>
    </row>
    <row r="48" spans="1:8" s="1373" customFormat="1">
      <c r="A48" s="1364"/>
      <c r="B48" s="1403"/>
      <c r="C48" s="1434"/>
      <c r="D48" s="1402"/>
      <c r="E48" s="1402"/>
      <c r="F48" s="1402"/>
      <c r="G48" s="1402"/>
    </row>
    <row r="49" spans="1:7" s="1373" customFormat="1">
      <c r="A49" s="1364"/>
      <c r="B49" s="1403"/>
      <c r="C49" s="1434"/>
      <c r="D49" s="1402"/>
      <c r="E49" s="1402"/>
      <c r="F49" s="1402"/>
      <c r="G49" s="1404"/>
    </row>
    <row r="50" spans="1:7">
      <c r="B50" s="1403"/>
      <c r="C50" s="1434"/>
      <c r="D50" s="1402"/>
      <c r="E50" s="1402"/>
      <c r="F50" s="1402"/>
      <c r="G50" s="1404"/>
    </row>
    <row r="51" spans="1:7">
      <c r="C51" s="1434"/>
      <c r="D51" s="1402"/>
      <c r="E51" s="1402"/>
      <c r="F51" s="1402"/>
      <c r="G51" s="1404"/>
    </row>
    <row r="52" spans="1:7">
      <c r="C52" s="1434"/>
      <c r="D52" s="1402"/>
      <c r="E52" s="1402"/>
      <c r="F52" s="1402"/>
      <c r="G52" s="1404"/>
    </row>
    <row r="53" spans="1:7">
      <c r="C53" s="1434"/>
      <c r="D53" s="1402"/>
      <c r="E53" s="1402"/>
      <c r="F53" s="1402"/>
      <c r="G53" s="1404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52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3" width="12.42578125" style="1405" customWidth="1"/>
    <col min="4" max="6" width="12.42578125" style="1364" customWidth="1"/>
    <col min="7" max="7" width="12.42578125" style="1257" customWidth="1"/>
    <col min="8" max="208" width="10.7109375" style="1363" customWidth="1"/>
    <col min="209" max="209" width="18.5703125" style="1363" customWidth="1"/>
    <col min="210" max="210" width="0.5703125" style="1363" customWidth="1"/>
    <col min="211" max="211" width="9.28515625" style="1363" customWidth="1"/>
    <col min="212" max="212" width="2" style="1363" customWidth="1"/>
    <col min="213" max="213" width="7.85546875" style="1363" customWidth="1"/>
    <col min="214" max="214" width="3.5703125" style="1363" customWidth="1"/>
    <col min="215" max="16384" width="7.85546875" style="1363"/>
  </cols>
  <sheetData>
    <row r="1" spans="1:7">
      <c r="G1" s="202" t="s">
        <v>98</v>
      </c>
    </row>
    <row r="2" spans="1:7">
      <c r="G2" s="1365" t="s">
        <v>1014</v>
      </c>
    </row>
    <row r="3" spans="1:7" ht="13.5" customHeight="1"/>
    <row r="4" spans="1:7" s="1369" customFormat="1" ht="12.95" customHeight="1">
      <c r="A4" s="1366" t="s">
        <v>1217</v>
      </c>
      <c r="B4" s="1367"/>
      <c r="C4" s="1408"/>
      <c r="D4" s="1366"/>
      <c r="E4" s="1368"/>
      <c r="F4" s="1368"/>
      <c r="G4" s="1368"/>
    </row>
    <row r="5" spans="1:7" s="1369" customFormat="1" ht="11.25" customHeight="1">
      <c r="A5" s="1366" t="s">
        <v>1218</v>
      </c>
      <c r="B5" s="1367"/>
      <c r="C5" s="1440"/>
      <c r="D5" s="1366"/>
      <c r="E5" s="1368"/>
      <c r="F5" s="1368"/>
      <c r="G5" s="1368"/>
    </row>
    <row r="6" spans="1:7" s="1373" customFormat="1" ht="6" customHeight="1">
      <c r="A6" s="1374" t="s">
        <v>186</v>
      </c>
      <c r="B6" s="1364"/>
      <c r="C6" s="1405"/>
      <c r="D6" s="1364"/>
      <c r="E6" s="1364"/>
      <c r="F6" s="1364"/>
      <c r="G6" s="1281"/>
    </row>
    <row r="7" spans="1:7" s="1375" customFormat="1" ht="13.5" customHeight="1">
      <c r="A7" s="1701" t="s">
        <v>1153</v>
      </c>
      <c r="B7" s="1704" t="s">
        <v>120</v>
      </c>
      <c r="C7" s="1706" t="s">
        <v>1154</v>
      </c>
      <c r="D7" s="1704" t="s">
        <v>1155</v>
      </c>
      <c r="E7" s="1704" t="s">
        <v>1156</v>
      </c>
      <c r="F7" s="1704" t="s">
        <v>1157</v>
      </c>
      <c r="G7" s="1710" t="s">
        <v>922</v>
      </c>
    </row>
    <row r="8" spans="1:7" ht="35.25" customHeight="1">
      <c r="A8" s="1702"/>
      <c r="B8" s="1705"/>
      <c r="C8" s="1707"/>
      <c r="D8" s="1714"/>
      <c r="E8" s="1714"/>
      <c r="F8" s="1714"/>
      <c r="G8" s="1711"/>
    </row>
    <row r="9" spans="1:7" s="1364" customFormat="1" ht="20.25" customHeight="1">
      <c r="A9" s="1703"/>
      <c r="B9" s="1376" t="s">
        <v>46</v>
      </c>
      <c r="C9" s="1712" t="s">
        <v>836</v>
      </c>
      <c r="D9" s="1712"/>
      <c r="E9" s="1712"/>
      <c r="F9" s="1712"/>
      <c r="G9" s="1713"/>
    </row>
    <row r="10" spans="1:7" ht="18.75" customHeight="1">
      <c r="A10" s="1377" t="s">
        <v>226</v>
      </c>
      <c r="B10" s="1378">
        <v>3652073</v>
      </c>
      <c r="C10" s="1417">
        <v>56</v>
      </c>
      <c r="D10" s="1447">
        <v>16.100000000000001</v>
      </c>
      <c r="E10" s="1447">
        <v>13</v>
      </c>
      <c r="F10" s="1447">
        <v>3.3</v>
      </c>
      <c r="G10" s="1448">
        <v>11.5</v>
      </c>
    </row>
    <row r="11" spans="1:7" ht="18.75" customHeight="1">
      <c r="A11" s="1377" t="s">
        <v>1158</v>
      </c>
      <c r="B11" s="1378">
        <v>3196746</v>
      </c>
      <c r="C11" s="1417">
        <v>56.2</v>
      </c>
      <c r="D11" s="1447">
        <v>16.899999999999999</v>
      </c>
      <c r="E11" s="1447">
        <v>12.8</v>
      </c>
      <c r="F11" s="1447">
        <v>3.2</v>
      </c>
      <c r="G11" s="1448">
        <v>10.9</v>
      </c>
    </row>
    <row r="12" spans="1:7" ht="18.75" customHeight="1">
      <c r="A12" s="1377" t="s">
        <v>1159</v>
      </c>
      <c r="B12" s="1378">
        <v>2180949</v>
      </c>
      <c r="C12" s="1417">
        <v>54.3</v>
      </c>
      <c r="D12" s="1447">
        <v>14.6</v>
      </c>
      <c r="E12" s="1447">
        <v>15.4</v>
      </c>
      <c r="F12" s="1447">
        <v>4</v>
      </c>
      <c r="G12" s="1448">
        <v>11.6</v>
      </c>
    </row>
    <row r="13" spans="1:7" ht="13.5" customHeight="1">
      <c r="A13" s="1386" t="s">
        <v>1160</v>
      </c>
      <c r="B13" s="1387">
        <v>40473</v>
      </c>
      <c r="C13" s="1425">
        <v>74.8</v>
      </c>
      <c r="D13" s="1449">
        <v>9.8000000000000007</v>
      </c>
      <c r="E13" s="1449">
        <v>4.4000000000000004</v>
      </c>
      <c r="F13" s="1449">
        <v>0.9</v>
      </c>
      <c r="G13" s="1450">
        <v>10.199999999999999</v>
      </c>
    </row>
    <row r="14" spans="1:7" ht="13.5" customHeight="1">
      <c r="A14" s="1386" t="s">
        <v>1161</v>
      </c>
      <c r="B14" s="1387">
        <v>35931</v>
      </c>
      <c r="C14" s="1425">
        <v>50.4</v>
      </c>
      <c r="D14" s="1449">
        <v>7.1</v>
      </c>
      <c r="E14" s="1449">
        <v>16.5</v>
      </c>
      <c r="F14" s="1449">
        <v>1.6</v>
      </c>
      <c r="G14" s="1450">
        <v>24.4</v>
      </c>
    </row>
    <row r="15" spans="1:7" ht="13.5" customHeight="1">
      <c r="A15" s="1386" t="s">
        <v>1162</v>
      </c>
      <c r="B15" s="1387">
        <v>188826</v>
      </c>
      <c r="C15" s="1425">
        <v>72.7</v>
      </c>
      <c r="D15" s="1449">
        <v>11.1</v>
      </c>
      <c r="E15" s="1449">
        <v>5.8</v>
      </c>
      <c r="F15" s="1449">
        <v>0.9</v>
      </c>
      <c r="G15" s="1450">
        <v>9.5</v>
      </c>
    </row>
    <row r="16" spans="1:7" ht="13.5" customHeight="1">
      <c r="A16" s="1386" t="s">
        <v>1163</v>
      </c>
      <c r="B16" s="1387">
        <v>169712</v>
      </c>
      <c r="C16" s="1425">
        <v>29.2</v>
      </c>
      <c r="D16" s="1449">
        <v>3.9</v>
      </c>
      <c r="E16" s="1449">
        <v>53.9</v>
      </c>
      <c r="F16" s="1449">
        <v>1.6</v>
      </c>
      <c r="G16" s="1450">
        <v>11.5</v>
      </c>
    </row>
    <row r="17" spans="1:7" ht="13.5" customHeight="1">
      <c r="A17" s="1386" t="s">
        <v>1164</v>
      </c>
      <c r="B17" s="1387">
        <v>1253839</v>
      </c>
      <c r="C17" s="1425">
        <v>56.8</v>
      </c>
      <c r="D17" s="1449">
        <v>13.1</v>
      </c>
      <c r="E17" s="1449">
        <v>13.3</v>
      </c>
      <c r="F17" s="1449">
        <v>6.2</v>
      </c>
      <c r="G17" s="1450">
        <v>10.6</v>
      </c>
    </row>
    <row r="18" spans="1:7" ht="13.5" customHeight="1">
      <c r="A18" s="1386" t="s">
        <v>1165</v>
      </c>
      <c r="B18" s="1387">
        <v>19322</v>
      </c>
      <c r="C18" s="1425">
        <v>50</v>
      </c>
      <c r="D18" s="1449">
        <v>7.3</v>
      </c>
      <c r="E18" s="1449">
        <v>12.4</v>
      </c>
      <c r="F18" s="1449">
        <v>2.1</v>
      </c>
      <c r="G18" s="1450">
        <v>28.2</v>
      </c>
    </row>
    <row r="19" spans="1:7" ht="13.5" customHeight="1">
      <c r="A19" s="1386" t="s">
        <v>1166</v>
      </c>
      <c r="B19" s="1387">
        <v>136725</v>
      </c>
      <c r="C19" s="1425">
        <v>41.3</v>
      </c>
      <c r="D19" s="1449">
        <v>47.6</v>
      </c>
      <c r="E19" s="1449">
        <v>4.5999999999999996</v>
      </c>
      <c r="F19" s="1449">
        <v>1.2</v>
      </c>
      <c r="G19" s="1450">
        <v>5.3</v>
      </c>
    </row>
    <row r="20" spans="1:7" ht="13.5" customHeight="1">
      <c r="A20" s="1386" t="s">
        <v>1167</v>
      </c>
      <c r="B20" s="1387">
        <v>20962</v>
      </c>
      <c r="C20" s="1425">
        <v>53.5</v>
      </c>
      <c r="D20" s="1449">
        <v>32</v>
      </c>
      <c r="E20" s="1449">
        <v>5.5</v>
      </c>
      <c r="F20" s="1449">
        <v>1</v>
      </c>
      <c r="G20" s="1450">
        <v>7.9</v>
      </c>
    </row>
    <row r="21" spans="1:7" ht="13.5" customHeight="1">
      <c r="A21" s="1386" t="s">
        <v>1168</v>
      </c>
      <c r="B21" s="1387">
        <v>37585</v>
      </c>
      <c r="C21" s="1425">
        <v>57.1</v>
      </c>
      <c r="D21" s="1449">
        <v>17.3</v>
      </c>
      <c r="E21" s="1449">
        <v>9.1</v>
      </c>
      <c r="F21" s="1449">
        <v>0.7</v>
      </c>
      <c r="G21" s="1450">
        <v>15.8</v>
      </c>
    </row>
    <row r="22" spans="1:7" ht="13.5" customHeight="1">
      <c r="A22" s="1386" t="s">
        <v>1169</v>
      </c>
      <c r="B22" s="1387">
        <v>27089</v>
      </c>
      <c r="C22" s="1425">
        <v>70</v>
      </c>
      <c r="D22" s="1449">
        <v>6.5</v>
      </c>
      <c r="E22" s="1449">
        <v>10.1</v>
      </c>
      <c r="F22" s="1449">
        <v>3.4</v>
      </c>
      <c r="G22" s="1450">
        <v>10.1</v>
      </c>
    </row>
    <row r="23" spans="1:7" ht="13.5" customHeight="1">
      <c r="A23" s="1390" t="s">
        <v>1170</v>
      </c>
      <c r="B23" s="1391">
        <v>34990</v>
      </c>
      <c r="C23" s="1425">
        <v>51.3</v>
      </c>
      <c r="D23" s="1449">
        <v>34.200000000000003</v>
      </c>
      <c r="E23" s="1449">
        <v>5.3</v>
      </c>
      <c r="F23" s="1449">
        <v>0</v>
      </c>
      <c r="G23" s="1450">
        <v>9.1999999999999993</v>
      </c>
    </row>
    <row r="24" spans="1:7" ht="13.5" customHeight="1">
      <c r="A24" s="1386" t="s">
        <v>1172</v>
      </c>
      <c r="B24" s="1387">
        <v>56665</v>
      </c>
      <c r="C24" s="1425">
        <v>51.5</v>
      </c>
      <c r="D24" s="1449">
        <v>17.100000000000001</v>
      </c>
      <c r="E24" s="1449">
        <v>9.9</v>
      </c>
      <c r="F24" s="1449">
        <v>0.5</v>
      </c>
      <c r="G24" s="1450">
        <v>20.9</v>
      </c>
    </row>
    <row r="25" spans="1:7" ht="13.5" customHeight="1">
      <c r="A25" s="1386" t="s">
        <v>1173</v>
      </c>
      <c r="B25" s="1387">
        <v>158830</v>
      </c>
      <c r="C25" s="1425">
        <v>45.3</v>
      </c>
      <c r="D25" s="1449">
        <v>11</v>
      </c>
      <c r="E25" s="1449">
        <v>22.3</v>
      </c>
      <c r="F25" s="1449">
        <v>0.8</v>
      </c>
      <c r="G25" s="1450">
        <v>20.6</v>
      </c>
    </row>
    <row r="26" spans="1:7" ht="18.75" customHeight="1">
      <c r="A26" s="1377" t="s">
        <v>1174</v>
      </c>
      <c r="B26" s="1378">
        <v>1015795</v>
      </c>
      <c r="C26" s="1417">
        <v>60.4</v>
      </c>
      <c r="D26" s="1447">
        <v>21.9</v>
      </c>
      <c r="E26" s="1447">
        <v>7.1</v>
      </c>
      <c r="F26" s="1447">
        <v>1.3</v>
      </c>
      <c r="G26" s="1448">
        <v>9.3000000000000007</v>
      </c>
    </row>
    <row r="27" spans="1:7" ht="13.5" customHeight="1">
      <c r="A27" s="1386" t="s">
        <v>1205</v>
      </c>
      <c r="B27" s="1391">
        <v>57540</v>
      </c>
      <c r="C27" s="1425">
        <v>73.7</v>
      </c>
      <c r="D27" s="1449">
        <v>10.8</v>
      </c>
      <c r="E27" s="1449">
        <v>5.5</v>
      </c>
      <c r="F27" s="1449">
        <v>1.2</v>
      </c>
      <c r="G27" s="1450">
        <v>8.8000000000000007</v>
      </c>
    </row>
    <row r="28" spans="1:7" ht="13.5" customHeight="1">
      <c r="A28" s="1386" t="s">
        <v>1176</v>
      </c>
      <c r="B28" s="1387">
        <v>54342</v>
      </c>
      <c r="C28" s="1425">
        <v>38</v>
      </c>
      <c r="D28" s="1449">
        <v>46.8</v>
      </c>
      <c r="E28" s="1449">
        <v>3.8</v>
      </c>
      <c r="F28" s="1449">
        <v>1.8</v>
      </c>
      <c r="G28" s="1450">
        <v>9.6</v>
      </c>
    </row>
    <row r="29" spans="1:7" ht="13.5" customHeight="1">
      <c r="A29" s="1392" t="s">
        <v>1177</v>
      </c>
      <c r="B29" s="1387">
        <v>824494</v>
      </c>
      <c r="C29" s="1425">
        <v>62.7</v>
      </c>
      <c r="D29" s="1449">
        <v>21.7</v>
      </c>
      <c r="E29" s="1449">
        <v>6.1</v>
      </c>
      <c r="F29" s="1449">
        <v>1.3</v>
      </c>
      <c r="G29" s="1450">
        <v>8.1999999999999993</v>
      </c>
    </row>
    <row r="30" spans="1:7" ht="13.5" customHeight="1">
      <c r="A30" s="1392" t="s">
        <v>1214</v>
      </c>
      <c r="B30" s="1387">
        <v>48190</v>
      </c>
      <c r="C30" s="1425">
        <v>43.4</v>
      </c>
      <c r="D30" s="1449">
        <v>15.8</v>
      </c>
      <c r="E30" s="1449">
        <v>18.8</v>
      </c>
      <c r="F30" s="1449">
        <v>0.9</v>
      </c>
      <c r="G30" s="1450">
        <v>21.1</v>
      </c>
    </row>
    <row r="31" spans="1:7" ht="13.5" customHeight="1">
      <c r="A31" s="1392" t="s">
        <v>1178</v>
      </c>
      <c r="B31" s="1391">
        <v>31229</v>
      </c>
      <c r="C31" s="1425">
        <v>39.4</v>
      </c>
      <c r="D31" s="1449">
        <v>12.7</v>
      </c>
      <c r="E31" s="1449">
        <v>24.8</v>
      </c>
      <c r="F31" s="1449">
        <v>1.3</v>
      </c>
      <c r="G31" s="1450">
        <v>21.8</v>
      </c>
    </row>
    <row r="32" spans="1:7" ht="18.75" customHeight="1">
      <c r="A32" s="1393" t="s">
        <v>1179</v>
      </c>
      <c r="B32" s="1378">
        <v>16081</v>
      </c>
      <c r="C32" s="1417">
        <v>43.8</v>
      </c>
      <c r="D32" s="1447">
        <v>8.6</v>
      </c>
      <c r="E32" s="1447">
        <v>22.2</v>
      </c>
      <c r="F32" s="1447">
        <v>5.9</v>
      </c>
      <c r="G32" s="1448">
        <v>19.5</v>
      </c>
    </row>
    <row r="33" spans="1:9" ht="13.5" customHeight="1">
      <c r="A33" s="1392" t="s">
        <v>1135</v>
      </c>
      <c r="B33" s="1391">
        <v>8127</v>
      </c>
      <c r="C33" s="1425">
        <v>61.4</v>
      </c>
      <c r="D33" s="1449">
        <v>8.6</v>
      </c>
      <c r="E33" s="1449">
        <v>8.9</v>
      </c>
      <c r="F33" s="1449">
        <v>5</v>
      </c>
      <c r="G33" s="1450">
        <v>16.100000000000001</v>
      </c>
    </row>
    <row r="34" spans="1:9" ht="18.75" customHeight="1">
      <c r="A34" s="1393" t="s">
        <v>1180</v>
      </c>
      <c r="B34" s="1378">
        <v>34340</v>
      </c>
      <c r="C34" s="1417">
        <v>26.4</v>
      </c>
      <c r="D34" s="1447">
        <v>4.9000000000000004</v>
      </c>
      <c r="E34" s="1447">
        <v>43.1</v>
      </c>
      <c r="F34" s="1447">
        <v>4.2</v>
      </c>
      <c r="G34" s="1448">
        <v>21.5</v>
      </c>
    </row>
    <row r="35" spans="1:9" ht="13.5" customHeight="1">
      <c r="A35" s="1392" t="s">
        <v>1138</v>
      </c>
      <c r="B35" s="1387">
        <v>25388</v>
      </c>
      <c r="C35" s="1425">
        <v>23.8</v>
      </c>
      <c r="D35" s="1449">
        <v>5</v>
      </c>
      <c r="E35" s="1449">
        <v>45.8</v>
      </c>
      <c r="F35" s="1449">
        <v>4.2</v>
      </c>
      <c r="G35" s="1450">
        <v>21.2</v>
      </c>
    </row>
    <row r="36" spans="1:9" ht="18.75" customHeight="1">
      <c r="A36" s="1393" t="s">
        <v>1181</v>
      </c>
      <c r="B36" s="1378">
        <v>388736</v>
      </c>
      <c r="C36" s="1417">
        <v>58.7</v>
      </c>
      <c r="D36" s="1447">
        <v>11.1</v>
      </c>
      <c r="E36" s="1447">
        <v>11.1</v>
      </c>
      <c r="F36" s="1447">
        <v>4.3</v>
      </c>
      <c r="G36" s="1448">
        <v>14.9</v>
      </c>
    </row>
    <row r="37" spans="1:9" ht="13.5" customHeight="1">
      <c r="A37" s="1386" t="s">
        <v>1183</v>
      </c>
      <c r="B37" s="1387">
        <v>261966</v>
      </c>
      <c r="C37" s="1425">
        <v>66.8</v>
      </c>
      <c r="D37" s="1449">
        <v>11.7</v>
      </c>
      <c r="E37" s="1449">
        <v>6.3</v>
      </c>
      <c r="F37" s="1449">
        <v>1.2</v>
      </c>
      <c r="G37" s="1450">
        <v>14.1</v>
      </c>
    </row>
    <row r="38" spans="1:9" ht="13.5" customHeight="1">
      <c r="A38" s="1392" t="s">
        <v>1184</v>
      </c>
      <c r="B38" s="1387">
        <v>58273</v>
      </c>
      <c r="C38" s="1425">
        <v>46.1</v>
      </c>
      <c r="D38" s="1449">
        <v>11.4</v>
      </c>
      <c r="E38" s="1449">
        <v>15.1</v>
      </c>
      <c r="F38" s="1449">
        <v>14.5</v>
      </c>
      <c r="G38" s="1450">
        <v>12.8</v>
      </c>
    </row>
    <row r="39" spans="1:9" ht="18.75" customHeight="1">
      <c r="A39" s="1394" t="s">
        <v>1186</v>
      </c>
      <c r="B39" s="1378">
        <v>16004</v>
      </c>
      <c r="C39" s="1417">
        <v>20.399999999999999</v>
      </c>
      <c r="D39" s="1447">
        <v>6.1</v>
      </c>
      <c r="E39" s="1447">
        <v>42.6</v>
      </c>
      <c r="F39" s="1447">
        <v>5.4</v>
      </c>
      <c r="G39" s="1448">
        <v>25.4</v>
      </c>
    </row>
    <row r="40" spans="1:9" ht="13.5" customHeight="1">
      <c r="A40" s="1395" t="s">
        <v>1145</v>
      </c>
      <c r="B40" s="1391">
        <v>14655</v>
      </c>
      <c r="C40" s="1425">
        <v>20.3</v>
      </c>
      <c r="D40" s="1449">
        <v>6.1</v>
      </c>
      <c r="E40" s="1449">
        <v>43</v>
      </c>
      <c r="F40" s="1449">
        <v>5.7</v>
      </c>
      <c r="G40" s="1450">
        <v>24.8</v>
      </c>
    </row>
    <row r="41" spans="1:9" ht="18.75" customHeight="1">
      <c r="A41" s="1396" t="s">
        <v>1187</v>
      </c>
      <c r="B41" s="1430">
        <v>168</v>
      </c>
      <c r="C41" s="1431" t="s">
        <v>177</v>
      </c>
      <c r="D41" s="1451" t="s">
        <v>177</v>
      </c>
      <c r="E41" s="1451" t="s">
        <v>177</v>
      </c>
      <c r="F41" s="1451" t="s">
        <v>177</v>
      </c>
      <c r="G41" s="1452" t="s">
        <v>177</v>
      </c>
    </row>
    <row r="42" spans="1:9" s="1373" customFormat="1">
      <c r="A42" s="1400"/>
      <c r="B42" s="1401"/>
      <c r="C42" s="1434"/>
      <c r="D42" s="1402"/>
      <c r="E42" s="1402"/>
      <c r="F42" s="1402"/>
      <c r="G42" s="1402"/>
      <c r="I42" s="1363"/>
    </row>
    <row r="43" spans="1:9" s="281" customFormat="1" ht="12.75">
      <c r="A43" s="278" t="s">
        <v>1372</v>
      </c>
      <c r="B43" s="279"/>
      <c r="C43" s="1436"/>
      <c r="D43" s="279"/>
      <c r="E43" s="279"/>
      <c r="F43" s="279"/>
      <c r="G43" s="279"/>
      <c r="H43" s="280"/>
    </row>
    <row r="44" spans="1:9" s="1373" customFormat="1">
      <c r="A44" s="1400"/>
      <c r="B44" s="1401"/>
      <c r="C44" s="1434"/>
      <c r="D44" s="1402"/>
      <c r="E44" s="1402"/>
      <c r="F44" s="1402"/>
      <c r="G44" s="1402"/>
    </row>
    <row r="45" spans="1:9" s="1373" customFormat="1">
      <c r="A45" s="1364"/>
      <c r="B45" s="1403"/>
      <c r="C45" s="1434"/>
      <c r="D45" s="1402"/>
      <c r="E45" s="1402"/>
      <c r="F45" s="1402"/>
      <c r="G45" s="1402"/>
    </row>
    <row r="46" spans="1:9" s="1373" customFormat="1">
      <c r="A46" s="1364"/>
      <c r="B46" s="1403"/>
      <c r="C46" s="1434"/>
      <c r="D46" s="1402"/>
      <c r="E46" s="1402"/>
      <c r="F46" s="1402"/>
      <c r="G46" s="1402"/>
    </row>
    <row r="47" spans="1:9" s="1373" customFormat="1">
      <c r="A47" s="1364"/>
      <c r="B47" s="1403"/>
      <c r="C47" s="1434"/>
      <c r="D47" s="1402"/>
      <c r="E47" s="1402"/>
      <c r="F47" s="1402"/>
      <c r="G47" s="1402"/>
    </row>
    <row r="48" spans="1:9" s="1373" customFormat="1">
      <c r="A48" s="1364"/>
      <c r="B48" s="1403"/>
      <c r="C48" s="1434"/>
      <c r="D48" s="1402"/>
      <c r="E48" s="1402"/>
      <c r="F48" s="1402"/>
      <c r="G48" s="1404"/>
    </row>
    <row r="49" spans="2:7">
      <c r="B49" s="1403"/>
      <c r="C49" s="1434"/>
      <c r="D49" s="1402"/>
      <c r="E49" s="1402"/>
      <c r="F49" s="1402"/>
      <c r="G49" s="1404"/>
    </row>
    <row r="50" spans="2:7">
      <c r="C50" s="1434"/>
      <c r="D50" s="1402"/>
      <c r="E50" s="1402"/>
      <c r="F50" s="1402"/>
      <c r="G50" s="1404"/>
    </row>
    <row r="51" spans="2:7">
      <c r="C51" s="1434"/>
      <c r="D51" s="1402"/>
      <c r="E51" s="1402"/>
      <c r="F51" s="1402"/>
      <c r="G51" s="1404"/>
    </row>
    <row r="52" spans="2:7">
      <c r="C52" s="1434"/>
      <c r="D52" s="1402"/>
      <c r="E52" s="1402"/>
      <c r="F52" s="1402"/>
      <c r="G52" s="1404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scale="9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52"/>
  <sheetViews>
    <sheetView workbookViewId="0"/>
  </sheetViews>
  <sheetFormatPr defaultColWidth="7.85546875" defaultRowHeight="12"/>
  <cols>
    <col min="1" max="1" width="21.85546875" style="1364" customWidth="1"/>
    <col min="2" max="2" width="11.5703125" style="1364" customWidth="1"/>
    <col min="3" max="3" width="12.42578125" style="1405" customWidth="1"/>
    <col min="4" max="6" width="12.42578125" style="1364" customWidth="1"/>
    <col min="7" max="7" width="12.42578125" style="1257" customWidth="1"/>
    <col min="8" max="208" width="10.7109375" style="1363" customWidth="1"/>
    <col min="209" max="209" width="18.5703125" style="1363" customWidth="1"/>
    <col min="210" max="210" width="0.5703125" style="1363" customWidth="1"/>
    <col min="211" max="211" width="9.28515625" style="1363" customWidth="1"/>
    <col min="212" max="212" width="2" style="1363" customWidth="1"/>
    <col min="213" max="213" width="7.85546875" style="1363" customWidth="1"/>
    <col min="214" max="214" width="3.5703125" style="1363" customWidth="1"/>
    <col min="215" max="16384" width="7.85546875" style="1363"/>
  </cols>
  <sheetData>
    <row r="1" spans="1:7">
      <c r="G1" s="202" t="s">
        <v>98</v>
      </c>
    </row>
    <row r="2" spans="1:7">
      <c r="G2" s="1365" t="s">
        <v>1014</v>
      </c>
    </row>
    <row r="3" spans="1:7" ht="13.5" customHeight="1"/>
    <row r="4" spans="1:7" s="1369" customFormat="1" ht="12.95" customHeight="1">
      <c r="A4" s="1366" t="s">
        <v>1219</v>
      </c>
      <c r="B4" s="1367"/>
      <c r="C4" s="1408"/>
      <c r="D4" s="1366"/>
      <c r="E4" s="1368"/>
      <c r="F4" s="1368"/>
      <c r="G4" s="1368"/>
    </row>
    <row r="5" spans="1:7" s="1369" customFormat="1" ht="11.25" customHeight="1">
      <c r="A5" s="1366" t="s">
        <v>1220</v>
      </c>
      <c r="B5" s="1367"/>
      <c r="C5" s="1440"/>
      <c r="D5" s="1366"/>
      <c r="E5" s="1368"/>
      <c r="F5" s="1368"/>
      <c r="G5" s="1368"/>
    </row>
    <row r="6" spans="1:7" s="1373" customFormat="1" ht="6" customHeight="1">
      <c r="A6" s="1374" t="s">
        <v>186</v>
      </c>
      <c r="B6" s="1364"/>
      <c r="C6" s="1405"/>
      <c r="D6" s="1364"/>
      <c r="E6" s="1364"/>
      <c r="F6" s="1364"/>
      <c r="G6" s="1281"/>
    </row>
    <row r="7" spans="1:7" s="1375" customFormat="1" ht="13.5" customHeight="1">
      <c r="A7" s="1701" t="s">
        <v>1153</v>
      </c>
      <c r="B7" s="1704" t="s">
        <v>120</v>
      </c>
      <c r="C7" s="1706" t="s">
        <v>1154</v>
      </c>
      <c r="D7" s="1704" t="s">
        <v>1155</v>
      </c>
      <c r="E7" s="1704" t="s">
        <v>1156</v>
      </c>
      <c r="F7" s="1704" t="s">
        <v>1157</v>
      </c>
      <c r="G7" s="1710" t="s">
        <v>922</v>
      </c>
    </row>
    <row r="8" spans="1:7" ht="35.25" customHeight="1">
      <c r="A8" s="1702"/>
      <c r="B8" s="1705"/>
      <c r="C8" s="1707"/>
      <c r="D8" s="1714"/>
      <c r="E8" s="1714"/>
      <c r="F8" s="1714"/>
      <c r="G8" s="1711"/>
    </row>
    <row r="9" spans="1:7" s="1364" customFormat="1" ht="20.25" customHeight="1">
      <c r="A9" s="1703"/>
      <c r="B9" s="1596" t="s">
        <v>46</v>
      </c>
      <c r="C9" s="1712" t="s">
        <v>836</v>
      </c>
      <c r="D9" s="1712"/>
      <c r="E9" s="1712"/>
      <c r="F9" s="1712"/>
      <c r="G9" s="1713"/>
    </row>
    <row r="10" spans="1:7" ht="18.75" customHeight="1">
      <c r="A10" s="1377" t="s">
        <v>226</v>
      </c>
      <c r="B10" s="1378">
        <v>3938625</v>
      </c>
      <c r="C10" s="1417">
        <v>53</v>
      </c>
      <c r="D10" s="1447">
        <v>15.6</v>
      </c>
      <c r="E10" s="1447">
        <v>13.2</v>
      </c>
      <c r="F10" s="1447">
        <v>3.4</v>
      </c>
      <c r="G10" s="1448">
        <v>14.7</v>
      </c>
    </row>
    <row r="11" spans="1:7" ht="18.75" customHeight="1">
      <c r="A11" s="1377" t="s">
        <v>1158</v>
      </c>
      <c r="B11" s="1378">
        <v>3472995</v>
      </c>
      <c r="C11" s="1417">
        <v>53.3</v>
      </c>
      <c r="D11" s="1447">
        <v>16.2</v>
      </c>
      <c r="E11" s="1447">
        <v>13.2</v>
      </c>
      <c r="F11" s="1447">
        <v>3.3</v>
      </c>
      <c r="G11" s="1448">
        <v>14.1</v>
      </c>
    </row>
    <row r="12" spans="1:7" ht="18.75" customHeight="1">
      <c r="A12" s="1377" t="s">
        <v>1159</v>
      </c>
      <c r="B12" s="1378">
        <v>2455507</v>
      </c>
      <c r="C12" s="1417">
        <v>51.1</v>
      </c>
      <c r="D12" s="1447">
        <v>14</v>
      </c>
      <c r="E12" s="1447">
        <v>15.6</v>
      </c>
      <c r="F12" s="1447">
        <v>3.9</v>
      </c>
      <c r="G12" s="1448">
        <v>15.4</v>
      </c>
    </row>
    <row r="13" spans="1:7" ht="13.5" customHeight="1">
      <c r="A13" s="1386" t="s">
        <v>1160</v>
      </c>
      <c r="B13" s="1387">
        <v>45888</v>
      </c>
      <c r="C13" s="1425">
        <v>73.2</v>
      </c>
      <c r="D13" s="1449">
        <v>7.6</v>
      </c>
      <c r="E13" s="1449">
        <v>5.9</v>
      </c>
      <c r="F13" s="1449">
        <v>0.7</v>
      </c>
      <c r="G13" s="1450">
        <v>12.6</v>
      </c>
    </row>
    <row r="14" spans="1:7" ht="13.5" customHeight="1">
      <c r="A14" s="1386" t="s">
        <v>1161</v>
      </c>
      <c r="B14" s="1387">
        <v>36500</v>
      </c>
      <c r="C14" s="1425">
        <v>51.9</v>
      </c>
      <c r="D14" s="1449">
        <v>7.8</v>
      </c>
      <c r="E14" s="1449">
        <v>16.399999999999999</v>
      </c>
      <c r="F14" s="1449">
        <v>1.5</v>
      </c>
      <c r="G14" s="1450">
        <v>22.4</v>
      </c>
    </row>
    <row r="15" spans="1:7" ht="13.5" customHeight="1">
      <c r="A15" s="1386" t="s">
        <v>1162</v>
      </c>
      <c r="B15" s="1387">
        <v>189200</v>
      </c>
      <c r="C15" s="1425">
        <v>66.599999999999994</v>
      </c>
      <c r="D15" s="1449">
        <v>10.7</v>
      </c>
      <c r="E15" s="1449">
        <v>8.6999999999999993</v>
      </c>
      <c r="F15" s="1449">
        <v>0.9</v>
      </c>
      <c r="G15" s="1450">
        <v>13</v>
      </c>
    </row>
    <row r="16" spans="1:7" ht="13.5" customHeight="1">
      <c r="A16" s="1386" t="s">
        <v>1163</v>
      </c>
      <c r="B16" s="1387">
        <v>186370</v>
      </c>
      <c r="C16" s="1425">
        <v>23.5</v>
      </c>
      <c r="D16" s="1449">
        <v>3.5</v>
      </c>
      <c r="E16" s="1449">
        <v>55.9</v>
      </c>
      <c r="F16" s="1449">
        <v>2.4</v>
      </c>
      <c r="G16" s="1450">
        <v>14.7</v>
      </c>
    </row>
    <row r="17" spans="1:7" ht="13.5" customHeight="1">
      <c r="A17" s="1386" t="s">
        <v>1164</v>
      </c>
      <c r="B17" s="1387">
        <v>1327805</v>
      </c>
      <c r="C17" s="1425">
        <v>54.2</v>
      </c>
      <c r="D17" s="1449">
        <v>12</v>
      </c>
      <c r="E17" s="1449">
        <v>13.7</v>
      </c>
      <c r="F17" s="1449">
        <v>6.2</v>
      </c>
      <c r="G17" s="1450">
        <v>13.9</v>
      </c>
    </row>
    <row r="18" spans="1:7" ht="13.5" customHeight="1">
      <c r="A18" s="1386" t="s">
        <v>1165</v>
      </c>
      <c r="B18" s="1387">
        <v>24041</v>
      </c>
      <c r="C18" s="1425">
        <v>49.2</v>
      </c>
      <c r="D18" s="1449">
        <v>7.3</v>
      </c>
      <c r="E18" s="1449">
        <v>16.3</v>
      </c>
      <c r="F18" s="1449">
        <v>0.3</v>
      </c>
      <c r="G18" s="1450">
        <v>27</v>
      </c>
    </row>
    <row r="19" spans="1:7" ht="13.5" customHeight="1">
      <c r="A19" s="1386" t="s">
        <v>1166</v>
      </c>
      <c r="B19" s="1387">
        <v>153769</v>
      </c>
      <c r="C19" s="1425">
        <v>44.6</v>
      </c>
      <c r="D19" s="1449">
        <v>43</v>
      </c>
      <c r="E19" s="1449">
        <v>5.7</v>
      </c>
      <c r="F19" s="1449">
        <v>1.4</v>
      </c>
      <c r="G19" s="1450">
        <v>5.3</v>
      </c>
    </row>
    <row r="20" spans="1:7" ht="13.5" customHeight="1">
      <c r="A20" s="1386" t="s">
        <v>1167</v>
      </c>
      <c r="B20" s="1387">
        <v>26507</v>
      </c>
      <c r="C20" s="1425">
        <v>46.3</v>
      </c>
      <c r="D20" s="1449">
        <v>32.1</v>
      </c>
      <c r="E20" s="1449">
        <v>5.2</v>
      </c>
      <c r="F20" s="1449">
        <v>0.8</v>
      </c>
      <c r="G20" s="1450">
        <v>15.6</v>
      </c>
    </row>
    <row r="21" spans="1:7" ht="13.5" customHeight="1">
      <c r="A21" s="1386" t="s">
        <v>1168</v>
      </c>
      <c r="B21" s="1387">
        <v>42217</v>
      </c>
      <c r="C21" s="1425">
        <v>54.4</v>
      </c>
      <c r="D21" s="1449">
        <v>16.7</v>
      </c>
      <c r="E21" s="1449">
        <v>10.3</v>
      </c>
      <c r="F21" s="1449">
        <v>0</v>
      </c>
      <c r="G21" s="1450">
        <v>18.600000000000001</v>
      </c>
    </row>
    <row r="22" spans="1:7" ht="13.5" customHeight="1">
      <c r="A22" s="1386" t="s">
        <v>1169</v>
      </c>
      <c r="B22" s="1387">
        <v>28231</v>
      </c>
      <c r="C22" s="1425">
        <v>66.900000000000006</v>
      </c>
      <c r="D22" s="1449">
        <v>6.4</v>
      </c>
      <c r="E22" s="1449">
        <v>15.7</v>
      </c>
      <c r="F22" s="1449">
        <v>0.6</v>
      </c>
      <c r="G22" s="1450">
        <v>10.5</v>
      </c>
    </row>
    <row r="23" spans="1:7" ht="13.5" customHeight="1">
      <c r="A23" s="1390" t="s">
        <v>1170</v>
      </c>
      <c r="B23" s="1391">
        <v>43063</v>
      </c>
      <c r="C23" s="1425">
        <v>39.700000000000003</v>
      </c>
      <c r="D23" s="1449">
        <v>42.7</v>
      </c>
      <c r="E23" s="1449">
        <v>4.7</v>
      </c>
      <c r="F23" s="1449">
        <v>0.7</v>
      </c>
      <c r="G23" s="1450">
        <v>12.3</v>
      </c>
    </row>
    <row r="24" spans="1:7" ht="13.5" customHeight="1">
      <c r="A24" s="1386" t="s">
        <v>1172</v>
      </c>
      <c r="B24" s="1387">
        <v>89508</v>
      </c>
      <c r="C24" s="1425">
        <v>52</v>
      </c>
      <c r="D24" s="1449">
        <v>18.8</v>
      </c>
      <c r="E24" s="1449">
        <v>6.3</v>
      </c>
      <c r="F24" s="1449">
        <v>0.3</v>
      </c>
      <c r="G24" s="1450">
        <v>22.6</v>
      </c>
    </row>
    <row r="25" spans="1:7" ht="13.5" customHeight="1">
      <c r="A25" s="1386" t="s">
        <v>1173</v>
      </c>
      <c r="B25" s="1387">
        <v>262408</v>
      </c>
      <c r="C25" s="1425">
        <v>41.2</v>
      </c>
      <c r="D25" s="1449">
        <v>13.4</v>
      </c>
      <c r="E25" s="1449">
        <v>16.100000000000001</v>
      </c>
      <c r="F25" s="1449">
        <v>1.1000000000000001</v>
      </c>
      <c r="G25" s="1450">
        <v>28.2</v>
      </c>
    </row>
    <row r="26" spans="1:7" ht="18.75" customHeight="1">
      <c r="A26" s="1377" t="s">
        <v>1174</v>
      </c>
      <c r="B26" s="1378">
        <v>1017487</v>
      </c>
      <c r="C26" s="1417">
        <v>58.5</v>
      </c>
      <c r="D26" s="1447">
        <v>21.4</v>
      </c>
      <c r="E26" s="1447">
        <v>7.3</v>
      </c>
      <c r="F26" s="1447">
        <v>1.7</v>
      </c>
      <c r="G26" s="1448">
        <v>11.1</v>
      </c>
    </row>
    <row r="27" spans="1:7" ht="13.5" customHeight="1">
      <c r="A27" s="1386" t="s">
        <v>1205</v>
      </c>
      <c r="B27" s="1391">
        <v>74216</v>
      </c>
      <c r="C27" s="1425">
        <v>78</v>
      </c>
      <c r="D27" s="1449">
        <v>9.9</v>
      </c>
      <c r="E27" s="1449">
        <v>4.5999999999999996</v>
      </c>
      <c r="F27" s="1449">
        <v>1.1000000000000001</v>
      </c>
      <c r="G27" s="1450">
        <v>6.4</v>
      </c>
    </row>
    <row r="28" spans="1:7" ht="13.5" customHeight="1">
      <c r="A28" s="1386" t="s">
        <v>1176</v>
      </c>
      <c r="B28" s="1387">
        <v>55273</v>
      </c>
      <c r="C28" s="1425">
        <v>41.1</v>
      </c>
      <c r="D28" s="1449">
        <v>45.3</v>
      </c>
      <c r="E28" s="1449">
        <v>3.7</v>
      </c>
      <c r="F28" s="1449">
        <v>2.7</v>
      </c>
      <c r="G28" s="1450">
        <v>7.2</v>
      </c>
    </row>
    <row r="29" spans="1:7" ht="13.5" customHeight="1">
      <c r="A29" s="1392" t="s">
        <v>1177</v>
      </c>
      <c r="B29" s="1387">
        <v>783631</v>
      </c>
      <c r="C29" s="1425">
        <v>60.4</v>
      </c>
      <c r="D29" s="1449">
        <v>21.8</v>
      </c>
      <c r="E29" s="1449">
        <v>6.2</v>
      </c>
      <c r="F29" s="1449">
        <v>1.8</v>
      </c>
      <c r="G29" s="1450">
        <v>9.9</v>
      </c>
    </row>
    <row r="30" spans="1:7" ht="13.5" customHeight="1">
      <c r="A30" s="1392" t="s">
        <v>1214</v>
      </c>
      <c r="B30" s="1387">
        <v>69619</v>
      </c>
      <c r="C30" s="1425">
        <v>36.6</v>
      </c>
      <c r="D30" s="1449">
        <v>14.7</v>
      </c>
      <c r="E30" s="1449">
        <v>18.3</v>
      </c>
      <c r="F30" s="1449">
        <v>1</v>
      </c>
      <c r="G30" s="1450">
        <v>29.4</v>
      </c>
    </row>
    <row r="31" spans="1:7" ht="13.5" customHeight="1">
      <c r="A31" s="1392" t="s">
        <v>1178</v>
      </c>
      <c r="B31" s="1391">
        <v>34748</v>
      </c>
      <c r="C31" s="1425">
        <v>42.3</v>
      </c>
      <c r="D31" s="1449">
        <v>13.7</v>
      </c>
      <c r="E31" s="1449">
        <v>21.9</v>
      </c>
      <c r="F31" s="1449">
        <v>0.6</v>
      </c>
      <c r="G31" s="1450">
        <v>21.5</v>
      </c>
    </row>
    <row r="32" spans="1:7" ht="18.75" customHeight="1">
      <c r="A32" s="1393" t="s">
        <v>1179</v>
      </c>
      <c r="B32" s="1378">
        <v>17943</v>
      </c>
      <c r="C32" s="1417">
        <v>35.4</v>
      </c>
      <c r="D32" s="1447">
        <v>6.6</v>
      </c>
      <c r="E32" s="1447">
        <v>21.7</v>
      </c>
      <c r="F32" s="1447">
        <v>12.2</v>
      </c>
      <c r="G32" s="1448">
        <v>24.1</v>
      </c>
    </row>
    <row r="33" spans="1:9" ht="13.5" customHeight="1">
      <c r="A33" s="1392" t="s">
        <v>1135</v>
      </c>
      <c r="B33" s="1391">
        <v>7736</v>
      </c>
      <c r="C33" s="1425">
        <v>48.7</v>
      </c>
      <c r="D33" s="1449">
        <v>11.2</v>
      </c>
      <c r="E33" s="1449">
        <v>8.8000000000000007</v>
      </c>
      <c r="F33" s="1449">
        <v>9.8000000000000007</v>
      </c>
      <c r="G33" s="1450">
        <v>21.5</v>
      </c>
    </row>
    <row r="34" spans="1:9" ht="18.75" customHeight="1">
      <c r="A34" s="1393" t="s">
        <v>1180</v>
      </c>
      <c r="B34" s="1378">
        <v>51126</v>
      </c>
      <c r="C34" s="1417">
        <v>27.2</v>
      </c>
      <c r="D34" s="1447">
        <v>6.9</v>
      </c>
      <c r="E34" s="1447">
        <v>35.799999999999997</v>
      </c>
      <c r="F34" s="1447">
        <v>5.4</v>
      </c>
      <c r="G34" s="1448">
        <v>24.6</v>
      </c>
    </row>
    <row r="35" spans="1:9" ht="13.5" customHeight="1">
      <c r="A35" s="1392" t="s">
        <v>1138</v>
      </c>
      <c r="B35" s="1387">
        <v>37421</v>
      </c>
      <c r="C35" s="1425">
        <v>25</v>
      </c>
      <c r="D35" s="1449">
        <v>8.3000000000000007</v>
      </c>
      <c r="E35" s="1449">
        <v>37.200000000000003</v>
      </c>
      <c r="F35" s="1449">
        <v>5.5</v>
      </c>
      <c r="G35" s="1450">
        <v>24</v>
      </c>
    </row>
    <row r="36" spans="1:9" ht="18.75" customHeight="1">
      <c r="A36" s="1393" t="s">
        <v>1181</v>
      </c>
      <c r="B36" s="1378">
        <v>372776</v>
      </c>
      <c r="C36" s="1417">
        <v>56.8</v>
      </c>
      <c r="D36" s="1447">
        <v>12.9</v>
      </c>
      <c r="E36" s="1447">
        <v>9.3000000000000007</v>
      </c>
      <c r="F36" s="1447">
        <v>4.2</v>
      </c>
      <c r="G36" s="1448">
        <v>16.7</v>
      </c>
    </row>
    <row r="37" spans="1:9" ht="13.5" customHeight="1">
      <c r="A37" s="1386" t="s">
        <v>1183</v>
      </c>
      <c r="B37" s="1387">
        <v>232561</v>
      </c>
      <c r="C37" s="1425">
        <v>64.400000000000006</v>
      </c>
      <c r="D37" s="1449">
        <v>15.9</v>
      </c>
      <c r="E37" s="1449">
        <v>4.5</v>
      </c>
      <c r="F37" s="1449">
        <v>1.2</v>
      </c>
      <c r="G37" s="1450">
        <v>14</v>
      </c>
    </row>
    <row r="38" spans="1:9" ht="13.5" customHeight="1">
      <c r="A38" s="1392" t="s">
        <v>1184</v>
      </c>
      <c r="B38" s="1387">
        <v>62255</v>
      </c>
      <c r="C38" s="1425">
        <v>52</v>
      </c>
      <c r="D38" s="1449">
        <v>10.3</v>
      </c>
      <c r="E38" s="1449">
        <v>11.8</v>
      </c>
      <c r="F38" s="1449">
        <v>8.9</v>
      </c>
      <c r="G38" s="1450">
        <v>16.899999999999999</v>
      </c>
    </row>
    <row r="39" spans="1:9" ht="18.75" customHeight="1">
      <c r="A39" s="1394" t="s">
        <v>1186</v>
      </c>
      <c r="B39" s="1378">
        <v>23702</v>
      </c>
      <c r="C39" s="1417">
        <v>24.1</v>
      </c>
      <c r="D39" s="1447">
        <v>4.5999999999999996</v>
      </c>
      <c r="E39" s="1447">
        <v>35.1</v>
      </c>
      <c r="F39" s="1447">
        <v>5.8</v>
      </c>
      <c r="G39" s="1448">
        <v>30.4</v>
      </c>
    </row>
    <row r="40" spans="1:9" ht="13.5" customHeight="1">
      <c r="A40" s="1395" t="s">
        <v>1145</v>
      </c>
      <c r="B40" s="1391">
        <v>22197</v>
      </c>
      <c r="C40" s="1425">
        <v>24.2</v>
      </c>
      <c r="D40" s="1449">
        <v>4</v>
      </c>
      <c r="E40" s="1449">
        <v>35.200000000000003</v>
      </c>
      <c r="F40" s="1449">
        <v>6.1</v>
      </c>
      <c r="G40" s="1450">
        <v>30.6</v>
      </c>
    </row>
    <row r="41" spans="1:9" ht="18.75" customHeight="1">
      <c r="A41" s="1396" t="s">
        <v>1187</v>
      </c>
      <c r="B41" s="1430">
        <v>80</v>
      </c>
      <c r="C41" s="1431" t="s">
        <v>177</v>
      </c>
      <c r="D41" s="1451" t="s">
        <v>177</v>
      </c>
      <c r="E41" s="1451" t="s">
        <v>177</v>
      </c>
      <c r="F41" s="1451" t="s">
        <v>177</v>
      </c>
      <c r="G41" s="1452" t="s">
        <v>177</v>
      </c>
    </row>
    <row r="42" spans="1:9" s="1373" customFormat="1">
      <c r="A42" s="1400"/>
      <c r="B42" s="1401"/>
      <c r="C42" s="1434"/>
      <c r="D42" s="1402"/>
      <c r="E42" s="1402"/>
      <c r="F42" s="1402"/>
      <c r="G42" s="1402"/>
      <c r="I42" s="1363"/>
    </row>
    <row r="43" spans="1:9" s="281" customFormat="1" ht="12.75">
      <c r="A43" s="278" t="s">
        <v>1372</v>
      </c>
      <c r="B43" s="279"/>
      <c r="C43" s="1436"/>
      <c r="D43" s="279"/>
      <c r="E43" s="279"/>
      <c r="F43" s="279"/>
      <c r="G43" s="279"/>
      <c r="H43" s="280"/>
    </row>
    <row r="44" spans="1:9" s="1373" customFormat="1">
      <c r="A44" s="1400"/>
      <c r="B44" s="1401"/>
      <c r="C44" s="1434"/>
      <c r="D44" s="1402"/>
      <c r="E44" s="1402"/>
      <c r="F44" s="1402"/>
      <c r="G44" s="1402"/>
    </row>
    <row r="45" spans="1:9" s="1373" customFormat="1">
      <c r="A45" s="1364"/>
      <c r="B45" s="1403"/>
      <c r="C45" s="1434"/>
      <c r="D45" s="1402"/>
      <c r="E45" s="1402"/>
      <c r="F45" s="1402"/>
      <c r="G45" s="1402"/>
    </row>
    <row r="46" spans="1:9" s="1373" customFormat="1">
      <c r="A46" s="1364"/>
      <c r="B46" s="1403"/>
      <c r="C46" s="1434"/>
      <c r="D46" s="1402"/>
      <c r="E46" s="1402"/>
      <c r="F46" s="1402"/>
      <c r="G46" s="1402"/>
    </row>
    <row r="47" spans="1:9" s="1373" customFormat="1">
      <c r="A47" s="1364"/>
      <c r="B47" s="1403"/>
      <c r="C47" s="1434"/>
      <c r="D47" s="1402"/>
      <c r="E47" s="1402"/>
      <c r="F47" s="1402"/>
      <c r="G47" s="1402"/>
    </row>
    <row r="48" spans="1:9" s="1373" customFormat="1">
      <c r="A48" s="1364"/>
      <c r="B48" s="1403"/>
      <c r="C48" s="1434"/>
      <c r="D48" s="1402"/>
      <c r="E48" s="1402"/>
      <c r="F48" s="1402"/>
      <c r="G48" s="1404"/>
    </row>
    <row r="49" spans="2:7" s="1363" customFormat="1">
      <c r="B49" s="1403"/>
      <c r="C49" s="1434"/>
      <c r="D49" s="1402"/>
      <c r="E49" s="1402"/>
      <c r="F49" s="1402"/>
      <c r="G49" s="1404"/>
    </row>
    <row r="50" spans="2:7" s="1363" customFormat="1">
      <c r="B50" s="1364"/>
      <c r="C50" s="1434"/>
      <c r="D50" s="1402"/>
      <c r="E50" s="1402"/>
      <c r="F50" s="1402"/>
      <c r="G50" s="1404"/>
    </row>
    <row r="51" spans="2:7" s="1363" customFormat="1">
      <c r="B51" s="1364"/>
      <c r="C51" s="1434"/>
      <c r="D51" s="1402"/>
      <c r="E51" s="1402"/>
      <c r="F51" s="1402"/>
      <c r="G51" s="1404"/>
    </row>
    <row r="52" spans="2:7" s="1363" customFormat="1">
      <c r="B52" s="1364"/>
      <c r="C52" s="1434"/>
      <c r="D52" s="1402"/>
      <c r="E52" s="1402"/>
      <c r="F52" s="1402"/>
      <c r="G52" s="1404"/>
    </row>
  </sheetData>
  <mergeCells count="8">
    <mergeCell ref="G7:G8"/>
    <mergeCell ref="C9:G9"/>
    <mergeCell ref="A7:A9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scale="91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BW39"/>
  <sheetViews>
    <sheetView workbookViewId="0"/>
  </sheetViews>
  <sheetFormatPr defaultColWidth="1.42578125" defaultRowHeight="12"/>
  <cols>
    <col min="1" max="1" width="10.5703125" style="1453" customWidth="1"/>
    <col min="2" max="2" width="8.140625" style="1453" bestFit="1" customWidth="1"/>
    <col min="3" max="3" width="6.85546875" style="1453" bestFit="1" customWidth="1"/>
    <col min="4" max="4" width="8.140625" style="1453" bestFit="1" customWidth="1"/>
    <col min="5" max="5" width="6.85546875" style="1453" bestFit="1" customWidth="1"/>
    <col min="6" max="6" width="8.140625" style="1453" bestFit="1" customWidth="1"/>
    <col min="7" max="7" width="6.85546875" style="1453" bestFit="1" customWidth="1"/>
    <col min="8" max="8" width="8.140625" style="1453" bestFit="1" customWidth="1"/>
    <col min="9" max="9" width="6.85546875" style="1453" bestFit="1" customWidth="1"/>
    <col min="10" max="10" width="8.140625" style="1453" bestFit="1" customWidth="1"/>
    <col min="11" max="11" width="6.85546875" style="1453" bestFit="1" customWidth="1"/>
    <col min="12" max="12" width="8.140625" style="1453" bestFit="1" customWidth="1"/>
    <col min="13" max="13" width="6.85546875" style="1453" bestFit="1" customWidth="1"/>
    <col min="14" max="14" width="8.140625" style="1453" bestFit="1" customWidth="1"/>
    <col min="15" max="15" width="6.85546875" style="1453" bestFit="1" customWidth="1"/>
    <col min="16" max="16" width="8.140625" style="1453" bestFit="1" customWidth="1"/>
    <col min="17" max="17" width="6.85546875" style="1453" bestFit="1" customWidth="1"/>
    <col min="18" max="18" width="8.140625" style="1453" bestFit="1" customWidth="1"/>
    <col min="19" max="19" width="6.85546875" style="1453" bestFit="1" customWidth="1"/>
    <col min="20" max="20" width="8.140625" style="1453" bestFit="1" customWidth="1"/>
    <col min="21" max="21" width="6.85546875" style="1453" bestFit="1" customWidth="1"/>
    <col min="22" max="22" width="8.140625" style="1453" bestFit="1" customWidth="1"/>
    <col min="23" max="23" width="6.85546875" style="1454" bestFit="1" customWidth="1"/>
    <col min="24" max="24" width="8.140625" style="1453" bestFit="1" customWidth="1"/>
    <col min="25" max="25" width="6.85546875" style="1454" bestFit="1" customWidth="1"/>
    <col min="26" max="26" width="8.140625" style="1454" bestFit="1" customWidth="1"/>
    <col min="27" max="27" width="6.85546875" style="1454" bestFit="1" customWidth="1"/>
    <col min="28" max="28" width="8.140625" style="1453" bestFit="1" customWidth="1"/>
    <col min="29" max="29" width="6.85546875" style="1453" bestFit="1" customWidth="1"/>
    <col min="30" max="30" width="8.140625" style="1454" bestFit="1" customWidth="1"/>
    <col min="31" max="31" width="6.85546875" style="1454" bestFit="1" customWidth="1"/>
    <col min="32" max="32" width="8.140625" style="1454" bestFit="1" customWidth="1"/>
    <col min="33" max="33" width="6.85546875" style="1454" bestFit="1" customWidth="1"/>
    <col min="34" max="34" width="8.140625" style="1453" bestFit="1" customWidth="1"/>
    <col min="35" max="35" width="6.85546875" style="1454" bestFit="1" customWidth="1"/>
    <col min="36" max="36" width="8.140625" style="1453" bestFit="1" customWidth="1"/>
    <col min="37" max="37" width="6.85546875" style="1453" bestFit="1" customWidth="1"/>
    <col min="38" max="38" width="8.140625" style="1453" bestFit="1" customWidth="1"/>
    <col min="39" max="39" width="6.85546875" style="1453" bestFit="1" customWidth="1"/>
    <col min="40" max="40" width="8.140625" style="1453" bestFit="1" customWidth="1"/>
    <col min="41" max="41" width="6.85546875" style="1453" bestFit="1" customWidth="1"/>
    <col min="42" max="42" width="8.140625" style="1453" bestFit="1" customWidth="1"/>
    <col min="43" max="43" width="6.85546875" style="1453" bestFit="1" customWidth="1"/>
    <col min="44" max="44" width="8.140625" style="1453" bestFit="1" customWidth="1"/>
    <col min="45" max="45" width="6.85546875" style="1453" bestFit="1" customWidth="1"/>
    <col min="46" max="46" width="8.140625" style="1453" bestFit="1" customWidth="1"/>
    <col min="47" max="47" width="6.85546875" style="1453" bestFit="1" customWidth="1"/>
    <col min="48" max="48" width="8.140625" style="1453" bestFit="1" customWidth="1"/>
    <col min="49" max="49" width="6.85546875" style="1453" bestFit="1" customWidth="1"/>
    <col min="50" max="50" width="8.140625" style="1454" bestFit="1" customWidth="1"/>
    <col min="51" max="51" width="6.85546875" style="1454" bestFit="1" customWidth="1"/>
    <col min="52" max="52" width="8.140625" style="1454" bestFit="1" customWidth="1"/>
    <col min="53" max="53" width="6.85546875" style="1454" bestFit="1" customWidth="1"/>
    <col min="54" max="54" width="8.140625" style="1453" bestFit="1" customWidth="1"/>
    <col min="55" max="55" width="6.85546875" style="1453" bestFit="1" customWidth="1"/>
    <col min="56" max="56" width="8.140625" style="1454" bestFit="1" customWidth="1"/>
    <col min="57" max="57" width="6.85546875" style="1454" bestFit="1" customWidth="1"/>
    <col min="58" max="58" width="8.140625" style="1453" bestFit="1" customWidth="1"/>
    <col min="59" max="59" width="6.85546875" style="1454" bestFit="1" customWidth="1"/>
    <col min="60" max="60" width="8.140625" style="1454" bestFit="1" customWidth="1"/>
    <col min="61" max="61" width="6.85546875" style="1454" bestFit="1" customWidth="1"/>
    <col min="62" max="62" width="8.140625" style="1454" bestFit="1" customWidth="1"/>
    <col min="63" max="63" width="6.85546875" style="1454" bestFit="1" customWidth="1"/>
    <col min="64" max="64" width="8.140625" style="1454" bestFit="1" customWidth="1"/>
    <col min="65" max="65" width="6.85546875" style="1454" bestFit="1" customWidth="1"/>
    <col min="66" max="66" width="8.140625" style="1453" bestFit="1" customWidth="1"/>
    <col min="67" max="67" width="6.85546875" style="1454" bestFit="1" customWidth="1"/>
    <col min="68" max="68" width="8.140625" style="1453" bestFit="1" customWidth="1"/>
    <col min="69" max="69" width="6.85546875" style="1453" bestFit="1" customWidth="1"/>
    <col min="70" max="70" width="8.140625" style="1453" bestFit="1" customWidth="1"/>
    <col min="71" max="71" width="6.85546875" style="1453" bestFit="1" customWidth="1"/>
    <col min="72" max="222" width="9.140625" style="1453" customWidth="1"/>
    <col min="223" max="223" width="10.5703125" style="1453" customWidth="1"/>
    <col min="224" max="224" width="8.5703125" style="1453" customWidth="1"/>
    <col min="225" max="225" width="1.42578125" style="1453" customWidth="1"/>
    <col min="226" max="226" width="8.5703125" style="1453" customWidth="1"/>
    <col min="227" max="228" width="1.42578125" style="1453" customWidth="1"/>
    <col min="229" max="229" width="8.5703125" style="1453" customWidth="1"/>
    <col min="230" max="230" width="1.42578125" style="1453" customWidth="1"/>
    <col min="231" max="231" width="8.5703125" style="1453" customWidth="1"/>
    <col min="232" max="233" width="1.42578125" style="1453" customWidth="1"/>
    <col min="234" max="234" width="8.5703125" style="1453" customWidth="1"/>
    <col min="235" max="235" width="1.42578125" style="1453" customWidth="1"/>
    <col min="236" max="236" width="10.5703125" style="1453" customWidth="1"/>
    <col min="237" max="238" width="1.42578125" style="1453" customWidth="1"/>
    <col min="239" max="239" width="8.5703125" style="1453" customWidth="1"/>
    <col min="240" max="240" width="1.42578125" style="1453" customWidth="1"/>
    <col min="241" max="241" width="6.42578125" style="1453" customWidth="1"/>
    <col min="242" max="242" width="1.42578125" style="1453" customWidth="1"/>
    <col min="243" max="243" width="1.140625" style="1453" customWidth="1"/>
    <col min="244" max="244" width="8.5703125" style="1453" customWidth="1"/>
    <col min="245" max="245" width="1.42578125" style="1453" customWidth="1"/>
    <col min="246" max="246" width="6.42578125" style="1453" customWidth="1"/>
    <col min="247" max="248" width="1.140625" style="1453" customWidth="1"/>
    <col min="249" max="249" width="8.5703125" style="1453" customWidth="1"/>
    <col min="250" max="250" width="1.42578125" style="1453" customWidth="1"/>
    <col min="251" max="251" width="6.28515625" style="1453" customWidth="1"/>
    <col min="252" max="253" width="1.140625" style="1453" customWidth="1"/>
    <col min="254" max="254" width="8.5703125" style="1453" customWidth="1"/>
    <col min="255" max="255" width="1.42578125" style="1453" customWidth="1"/>
    <col min="256" max="256" width="6.28515625" style="1453" customWidth="1"/>
    <col min="257" max="258" width="1.140625" style="1453" customWidth="1"/>
    <col min="259" max="259" width="8.5703125" style="1453" customWidth="1"/>
    <col min="260" max="16384" width="1.42578125" style="1453"/>
  </cols>
  <sheetData>
    <row r="1" spans="1:75">
      <c r="BE1" s="202"/>
      <c r="BG1" s="202"/>
      <c r="BI1" s="202"/>
      <c r="BK1" s="202"/>
      <c r="BM1" s="202"/>
      <c r="BO1" s="202"/>
      <c r="BQ1" s="202"/>
      <c r="BS1" s="202" t="s">
        <v>98</v>
      </c>
    </row>
    <row r="2" spans="1:75" s="1455" customFormat="1">
      <c r="M2" s="1456"/>
      <c r="O2" s="1456"/>
      <c r="Q2" s="1456"/>
      <c r="S2" s="1456"/>
      <c r="U2" s="1456"/>
      <c r="W2" s="1457"/>
      <c r="Y2" s="1457"/>
      <c r="Z2" s="1458"/>
      <c r="AA2" s="1457"/>
      <c r="AC2" s="1456"/>
      <c r="AD2" s="1458"/>
      <c r="AE2" s="1457"/>
      <c r="AF2" s="1458"/>
      <c r="AG2" s="1457"/>
      <c r="AI2" s="1457"/>
      <c r="AK2" s="1456"/>
      <c r="AL2" s="402"/>
      <c r="AM2" s="402"/>
      <c r="AN2" s="402"/>
      <c r="AO2" s="402"/>
      <c r="AP2" s="402"/>
      <c r="AQ2" s="402"/>
      <c r="AX2" s="1458"/>
      <c r="AY2" s="1458"/>
      <c r="AZ2" s="1458"/>
      <c r="BA2" s="1458"/>
      <c r="BD2" s="1458"/>
      <c r="BE2" s="1457"/>
      <c r="BG2" s="1457"/>
      <c r="BH2" s="1458"/>
      <c r="BI2" s="1457"/>
      <c r="BJ2" s="1458"/>
      <c r="BK2" s="1457"/>
      <c r="BL2" s="1458"/>
      <c r="BM2" s="1457"/>
      <c r="BO2" s="1457"/>
      <c r="BQ2" s="1456"/>
      <c r="BS2" s="1456" t="s">
        <v>1014</v>
      </c>
    </row>
    <row r="3" spans="1:75" s="1455" customFormat="1" ht="13.5" customHeight="1">
      <c r="W3" s="1458"/>
      <c r="Y3" s="1458"/>
      <c r="Z3" s="1458"/>
      <c r="AA3" s="1458"/>
      <c r="AD3" s="1458"/>
      <c r="AE3" s="1458"/>
      <c r="AF3" s="1458"/>
      <c r="AG3" s="1458"/>
      <c r="AI3" s="1458"/>
      <c r="AL3" s="402"/>
      <c r="AM3" s="402"/>
      <c r="AN3" s="402"/>
      <c r="AO3" s="402"/>
      <c r="AP3" s="402"/>
      <c r="AQ3" s="402"/>
      <c r="AR3" s="1456"/>
      <c r="AX3" s="1458"/>
      <c r="AY3" s="1458"/>
      <c r="AZ3" s="1458"/>
      <c r="BA3" s="1458"/>
      <c r="BD3" s="1458"/>
      <c r="BE3" s="1458"/>
      <c r="BG3" s="1458"/>
      <c r="BH3" s="1458"/>
      <c r="BI3" s="1458"/>
      <c r="BJ3" s="1458"/>
      <c r="BK3" s="1458"/>
      <c r="BL3" s="1458"/>
      <c r="BM3" s="1458"/>
      <c r="BO3" s="1458"/>
    </row>
    <row r="4" spans="1:75" s="1460" customFormat="1" ht="12.75" customHeight="1">
      <c r="A4" s="1459" t="s">
        <v>1221</v>
      </c>
      <c r="B4" s="1459"/>
      <c r="C4" s="1459"/>
      <c r="D4" s="1459"/>
      <c r="E4" s="1459"/>
      <c r="F4" s="1459"/>
      <c r="G4" s="1459"/>
      <c r="I4" s="1461"/>
      <c r="J4" s="1461"/>
      <c r="K4" s="1461"/>
      <c r="L4" s="1462"/>
      <c r="M4" s="1462"/>
      <c r="N4" s="1461"/>
      <c r="O4" s="1461"/>
      <c r="P4" s="1461"/>
      <c r="Q4" s="1461"/>
      <c r="R4" s="1461"/>
      <c r="S4" s="1461"/>
      <c r="T4" s="1461"/>
      <c r="U4" s="1461"/>
      <c r="V4" s="1461"/>
      <c r="W4" s="1463"/>
      <c r="X4" s="1461"/>
      <c r="Y4" s="1463"/>
      <c r="Z4" s="1463"/>
      <c r="AA4" s="1463"/>
      <c r="AB4" s="1461"/>
      <c r="AC4" s="1461"/>
      <c r="AD4" s="1463"/>
      <c r="AE4" s="1463"/>
      <c r="AF4" s="1463"/>
      <c r="AG4" s="1463"/>
      <c r="AH4" s="1461"/>
      <c r="AI4" s="1463"/>
      <c r="AJ4" s="1461"/>
      <c r="AK4" s="1461"/>
      <c r="AV4" s="1453"/>
      <c r="AW4" s="1453"/>
      <c r="AX4" s="1464"/>
      <c r="AY4" s="1464"/>
      <c r="AZ4" s="1464"/>
      <c r="BA4" s="1464"/>
      <c r="BD4" s="1464"/>
      <c r="BE4" s="1464"/>
      <c r="BG4" s="1464"/>
      <c r="BH4" s="1464"/>
      <c r="BI4" s="1464"/>
      <c r="BJ4" s="1464"/>
      <c r="BK4" s="1464"/>
      <c r="BL4" s="1464"/>
      <c r="BM4" s="1464"/>
      <c r="BO4" s="1464"/>
    </row>
    <row r="5" spans="1:75" ht="6" customHeight="1">
      <c r="A5" s="1465"/>
      <c r="B5" s="1465"/>
      <c r="C5" s="1465"/>
      <c r="D5" s="1465"/>
      <c r="E5" s="1465"/>
      <c r="F5" s="1465"/>
      <c r="G5" s="1465"/>
      <c r="H5" s="1466"/>
      <c r="I5" s="1466"/>
      <c r="J5" s="1466"/>
      <c r="K5" s="1466"/>
      <c r="L5" s="1466"/>
      <c r="M5" s="1467"/>
      <c r="N5" s="1466"/>
      <c r="O5" s="1467"/>
      <c r="P5" s="1466"/>
      <c r="Q5" s="1467"/>
      <c r="R5" s="1466"/>
      <c r="S5" s="1467"/>
      <c r="T5" s="1466"/>
      <c r="U5" s="1467"/>
      <c r="V5" s="1466"/>
      <c r="W5" s="1468"/>
      <c r="X5" s="1466"/>
      <c r="Y5" s="1468"/>
      <c r="Z5" s="1469"/>
      <c r="AA5" s="1468"/>
      <c r="AB5" s="1466"/>
      <c r="AC5" s="1467"/>
      <c r="AD5" s="1469"/>
      <c r="AE5" s="1468"/>
      <c r="AF5" s="1469"/>
      <c r="AG5" s="1468"/>
      <c r="AH5" s="1466"/>
      <c r="AI5" s="1468"/>
      <c r="AJ5" s="1466"/>
      <c r="AK5" s="1467"/>
    </row>
    <row r="6" spans="1:75" ht="28.5" customHeight="1">
      <c r="A6" s="1717" t="s">
        <v>1222</v>
      </c>
      <c r="B6" s="1715">
        <v>2001</v>
      </c>
      <c r="C6" s="1715"/>
      <c r="D6" s="1715">
        <v>2002</v>
      </c>
      <c r="E6" s="1715"/>
      <c r="F6" s="1715">
        <v>2003</v>
      </c>
      <c r="G6" s="1715"/>
      <c r="H6" s="1715">
        <v>2004</v>
      </c>
      <c r="I6" s="1715"/>
      <c r="J6" s="1715">
        <v>2005</v>
      </c>
      <c r="K6" s="1715"/>
      <c r="L6" s="1715">
        <v>2006</v>
      </c>
      <c r="M6" s="1715"/>
      <c r="N6" s="1715">
        <v>2007</v>
      </c>
      <c r="O6" s="1715"/>
      <c r="P6" s="1715">
        <v>2008</v>
      </c>
      <c r="Q6" s="1715"/>
      <c r="R6" s="1715">
        <v>2009</v>
      </c>
      <c r="S6" s="1715"/>
      <c r="T6" s="1715">
        <v>2010</v>
      </c>
      <c r="U6" s="1715"/>
      <c r="V6" s="1715">
        <v>2011</v>
      </c>
      <c r="W6" s="1715"/>
      <c r="X6" s="1715">
        <v>2012</v>
      </c>
      <c r="Y6" s="1715"/>
      <c r="Z6" s="1715">
        <v>2013</v>
      </c>
      <c r="AA6" s="1715"/>
      <c r="AB6" s="1715">
        <v>2014</v>
      </c>
      <c r="AC6" s="1715"/>
      <c r="AD6" s="1715">
        <v>2015</v>
      </c>
      <c r="AE6" s="1715"/>
      <c r="AF6" s="1715">
        <v>2016</v>
      </c>
      <c r="AG6" s="1715"/>
      <c r="AH6" s="1715">
        <v>2017</v>
      </c>
      <c r="AI6" s="1715"/>
      <c r="AJ6" s="1715">
        <v>2018</v>
      </c>
      <c r="AK6" s="1716"/>
      <c r="AL6" s="1715" t="s">
        <v>1223</v>
      </c>
      <c r="AM6" s="1715"/>
      <c r="AN6" s="1715" t="s">
        <v>1224</v>
      </c>
      <c r="AO6" s="1715"/>
      <c r="AP6" s="1715" t="s">
        <v>1225</v>
      </c>
      <c r="AQ6" s="1715"/>
      <c r="AR6" s="1715" t="s">
        <v>1226</v>
      </c>
      <c r="AS6" s="1715"/>
      <c r="AT6" s="1715" t="s">
        <v>1227</v>
      </c>
      <c r="AU6" s="1715"/>
      <c r="AV6" s="1715" t="s">
        <v>1228</v>
      </c>
      <c r="AW6" s="1715"/>
      <c r="AX6" s="1715" t="s">
        <v>1229</v>
      </c>
      <c r="AY6" s="1715"/>
      <c r="AZ6" s="1715" t="s">
        <v>1230</v>
      </c>
      <c r="BA6" s="1715"/>
      <c r="BB6" s="1715" t="s">
        <v>1231</v>
      </c>
      <c r="BC6" s="1715"/>
      <c r="BD6" s="1715" t="s">
        <v>1232</v>
      </c>
      <c r="BE6" s="1715"/>
      <c r="BF6" s="1715" t="s">
        <v>1233</v>
      </c>
      <c r="BG6" s="1715"/>
      <c r="BH6" s="1715" t="s">
        <v>1234</v>
      </c>
      <c r="BI6" s="1715"/>
      <c r="BJ6" s="1715" t="s">
        <v>1235</v>
      </c>
      <c r="BK6" s="1715"/>
      <c r="BL6" s="1715" t="s">
        <v>1236</v>
      </c>
      <c r="BM6" s="1715"/>
      <c r="BN6" s="1715" t="s">
        <v>1237</v>
      </c>
      <c r="BO6" s="1715"/>
      <c r="BP6" s="1715" t="s">
        <v>1238</v>
      </c>
      <c r="BQ6" s="1715"/>
      <c r="BR6" s="1715" t="s">
        <v>1239</v>
      </c>
      <c r="BS6" s="1716"/>
    </row>
    <row r="7" spans="1:75" ht="38.25" customHeight="1">
      <c r="A7" s="1718"/>
      <c r="B7" s="1470" t="s">
        <v>1240</v>
      </c>
      <c r="C7" s="1470" t="s">
        <v>1241</v>
      </c>
      <c r="D7" s="1470" t="s">
        <v>1240</v>
      </c>
      <c r="E7" s="1470" t="s">
        <v>1241</v>
      </c>
      <c r="F7" s="1470" t="s">
        <v>1240</v>
      </c>
      <c r="G7" s="1470" t="s">
        <v>1241</v>
      </c>
      <c r="H7" s="1470" t="s">
        <v>1240</v>
      </c>
      <c r="I7" s="1470" t="s">
        <v>1241</v>
      </c>
      <c r="J7" s="1470" t="s">
        <v>1240</v>
      </c>
      <c r="K7" s="1470" t="s">
        <v>1241</v>
      </c>
      <c r="L7" s="1470" t="s">
        <v>1240</v>
      </c>
      <c r="M7" s="1470" t="s">
        <v>1241</v>
      </c>
      <c r="N7" s="1470" t="s">
        <v>1240</v>
      </c>
      <c r="O7" s="1470" t="s">
        <v>1241</v>
      </c>
      <c r="P7" s="1470" t="s">
        <v>1240</v>
      </c>
      <c r="Q7" s="1470" t="s">
        <v>1241</v>
      </c>
      <c r="R7" s="1470" t="s">
        <v>1240</v>
      </c>
      <c r="S7" s="1470" t="s">
        <v>1241</v>
      </c>
      <c r="T7" s="1470" t="s">
        <v>1240</v>
      </c>
      <c r="U7" s="1470" t="s">
        <v>1241</v>
      </c>
      <c r="V7" s="1470" t="s">
        <v>1240</v>
      </c>
      <c r="W7" s="1470" t="s">
        <v>1241</v>
      </c>
      <c r="X7" s="1470" t="s">
        <v>1240</v>
      </c>
      <c r="Y7" s="1470" t="s">
        <v>1241</v>
      </c>
      <c r="Z7" s="1470" t="s">
        <v>1240</v>
      </c>
      <c r="AA7" s="1470" t="s">
        <v>1241</v>
      </c>
      <c r="AB7" s="1470" t="s">
        <v>1240</v>
      </c>
      <c r="AC7" s="1470" t="s">
        <v>1241</v>
      </c>
      <c r="AD7" s="1470" t="s">
        <v>1240</v>
      </c>
      <c r="AE7" s="1470" t="s">
        <v>1241</v>
      </c>
      <c r="AF7" s="1470" t="s">
        <v>1240</v>
      </c>
      <c r="AG7" s="1470" t="s">
        <v>1241</v>
      </c>
      <c r="AH7" s="1470" t="s">
        <v>1240</v>
      </c>
      <c r="AI7" s="1470" t="s">
        <v>1241</v>
      </c>
      <c r="AJ7" s="1470" t="s">
        <v>1240</v>
      </c>
      <c r="AK7" s="1471" t="s">
        <v>1241</v>
      </c>
      <c r="AL7" s="1470" t="s">
        <v>1240</v>
      </c>
      <c r="AM7" s="1470" t="s">
        <v>263</v>
      </c>
      <c r="AN7" s="1470" t="s">
        <v>1240</v>
      </c>
      <c r="AO7" s="1470" t="s">
        <v>263</v>
      </c>
      <c r="AP7" s="1470" t="s">
        <v>1240</v>
      </c>
      <c r="AQ7" s="1470" t="s">
        <v>263</v>
      </c>
      <c r="AR7" s="1470" t="s">
        <v>1240</v>
      </c>
      <c r="AS7" s="1470" t="s">
        <v>263</v>
      </c>
      <c r="AT7" s="1470" t="s">
        <v>1240</v>
      </c>
      <c r="AU7" s="1470" t="s">
        <v>263</v>
      </c>
      <c r="AV7" s="1470" t="s">
        <v>1240</v>
      </c>
      <c r="AW7" s="1470" t="s">
        <v>263</v>
      </c>
      <c r="AX7" s="1470" t="s">
        <v>1240</v>
      </c>
      <c r="AY7" s="1470" t="s">
        <v>263</v>
      </c>
      <c r="AZ7" s="1470" t="s">
        <v>1240</v>
      </c>
      <c r="BA7" s="1470" t="s">
        <v>263</v>
      </c>
      <c r="BB7" s="1470" t="s">
        <v>1240</v>
      </c>
      <c r="BC7" s="1470" t="s">
        <v>263</v>
      </c>
      <c r="BD7" s="1470" t="s">
        <v>1240</v>
      </c>
      <c r="BE7" s="1470" t="s">
        <v>263</v>
      </c>
      <c r="BF7" s="1470" t="s">
        <v>1240</v>
      </c>
      <c r="BG7" s="1470" t="s">
        <v>263</v>
      </c>
      <c r="BH7" s="1470" t="s">
        <v>1240</v>
      </c>
      <c r="BI7" s="1470" t="s">
        <v>263</v>
      </c>
      <c r="BJ7" s="1470" t="s">
        <v>1240</v>
      </c>
      <c r="BK7" s="1470" t="s">
        <v>263</v>
      </c>
      <c r="BL7" s="1470" t="s">
        <v>1240</v>
      </c>
      <c r="BM7" s="1470" t="s">
        <v>263</v>
      </c>
      <c r="BN7" s="1470" t="s">
        <v>1240</v>
      </c>
      <c r="BO7" s="1470" t="s">
        <v>263</v>
      </c>
      <c r="BP7" s="1470" t="s">
        <v>1240</v>
      </c>
      <c r="BQ7" s="1470" t="s">
        <v>263</v>
      </c>
      <c r="BR7" s="1470" t="s">
        <v>1240</v>
      </c>
      <c r="BS7" s="1471" t="s">
        <v>263</v>
      </c>
    </row>
    <row r="8" spans="1:75" ht="24.75" customHeight="1">
      <c r="A8" s="1472" t="s">
        <v>1242</v>
      </c>
      <c r="B8" s="1473">
        <v>2696732</v>
      </c>
      <c r="C8" s="1474">
        <v>2172.6999999999998</v>
      </c>
      <c r="D8" s="1473">
        <v>2418238</v>
      </c>
      <c r="E8" s="1474">
        <v>1934.7</v>
      </c>
      <c r="F8" s="1473">
        <v>2303247</v>
      </c>
      <c r="G8" s="1474">
        <v>1734.3</v>
      </c>
      <c r="H8" s="1475">
        <v>2349012</v>
      </c>
      <c r="I8" s="1474">
        <v>1678.4</v>
      </c>
      <c r="J8" s="1475">
        <v>2470063</v>
      </c>
      <c r="K8" s="1474">
        <v>1718.3</v>
      </c>
      <c r="L8" s="1475">
        <v>2400924</v>
      </c>
      <c r="M8" s="1474">
        <v>1755.2</v>
      </c>
      <c r="N8" s="1475">
        <v>2416081</v>
      </c>
      <c r="O8" s="1474">
        <v>1858.1</v>
      </c>
      <c r="P8" s="1475">
        <v>2403750</v>
      </c>
      <c r="Q8" s="1474">
        <v>1792.8</v>
      </c>
      <c r="R8" s="1475">
        <v>2141193</v>
      </c>
      <c r="S8" s="1474">
        <v>1493.2</v>
      </c>
      <c r="T8" s="1475">
        <v>2172998</v>
      </c>
      <c r="U8" s="1474">
        <v>1549.8</v>
      </c>
      <c r="V8" s="1476">
        <v>2392228</v>
      </c>
      <c r="W8" s="1474">
        <v>1749.3</v>
      </c>
      <c r="X8" s="1476">
        <v>2464908</v>
      </c>
      <c r="Y8" s="1474">
        <v>1927.7</v>
      </c>
      <c r="Z8" s="1476">
        <v>2405390</v>
      </c>
      <c r="AA8" s="1474">
        <v>2082.4</v>
      </c>
      <c r="AB8" s="1476">
        <v>2441239</v>
      </c>
      <c r="AC8" s="1474">
        <v>2023.4</v>
      </c>
      <c r="AD8" s="1476">
        <v>2659405</v>
      </c>
      <c r="AE8" s="1474">
        <v>2112.1</v>
      </c>
      <c r="AF8" s="1476">
        <v>3186531</v>
      </c>
      <c r="AG8" s="1474">
        <v>2363.4000000000005</v>
      </c>
      <c r="AH8" s="1476">
        <v>3652073</v>
      </c>
      <c r="AI8" s="1474">
        <v>2639.1000000000004</v>
      </c>
      <c r="AJ8" s="1476">
        <v>3938625</v>
      </c>
      <c r="AK8" s="1477">
        <v>2710.6000000000004</v>
      </c>
      <c r="AL8" s="1478">
        <v>-10.3</v>
      </c>
      <c r="AM8" s="1478">
        <v>-11</v>
      </c>
      <c r="AN8" s="1478">
        <v>-4.8</v>
      </c>
      <c r="AO8" s="1478">
        <v>-10.4</v>
      </c>
      <c r="AP8" s="1478">
        <v>2</v>
      </c>
      <c r="AQ8" s="1478">
        <v>-3.2</v>
      </c>
      <c r="AR8" s="1478">
        <v>5.2</v>
      </c>
      <c r="AS8" s="1478">
        <v>2.4</v>
      </c>
      <c r="AT8" s="1478">
        <v>-2.8</v>
      </c>
      <c r="AU8" s="1478">
        <v>2.2000000000000002</v>
      </c>
      <c r="AV8" s="1478">
        <v>0.6</v>
      </c>
      <c r="AW8" s="1478">
        <v>5.9</v>
      </c>
      <c r="AX8" s="1478">
        <v>-0.5</v>
      </c>
      <c r="AY8" s="1478">
        <v>-3.5</v>
      </c>
      <c r="AZ8" s="1478">
        <v>-10.9</v>
      </c>
      <c r="BA8" s="1478">
        <v>-16.7</v>
      </c>
      <c r="BB8" s="1478">
        <v>1.5</v>
      </c>
      <c r="BC8" s="1478">
        <v>3.8</v>
      </c>
      <c r="BD8" s="1478">
        <v>10.1</v>
      </c>
      <c r="BE8" s="1478">
        <v>12.9</v>
      </c>
      <c r="BF8" s="1478">
        <v>3</v>
      </c>
      <c r="BG8" s="1478">
        <v>10.199999999999999</v>
      </c>
      <c r="BH8" s="1478">
        <v>-2.4</v>
      </c>
      <c r="BI8" s="1478">
        <v>8</v>
      </c>
      <c r="BJ8" s="1478">
        <v>1.5</v>
      </c>
      <c r="BK8" s="1478">
        <v>-2.8</v>
      </c>
      <c r="BL8" s="1478">
        <v>8.9</v>
      </c>
      <c r="BM8" s="1478">
        <v>4.4000000000000004</v>
      </c>
      <c r="BN8" s="1478">
        <v>19.8</v>
      </c>
      <c r="BO8" s="1478">
        <v>11.9</v>
      </c>
      <c r="BP8" s="1478">
        <v>14.6</v>
      </c>
      <c r="BQ8" s="1478">
        <v>11.7</v>
      </c>
      <c r="BR8" s="1478">
        <v>7.8</v>
      </c>
      <c r="BS8" s="1479">
        <v>2.7</v>
      </c>
      <c r="BT8" s="1480"/>
      <c r="BU8" s="1480"/>
      <c r="BV8" s="1481"/>
      <c r="BW8" s="1481"/>
    </row>
    <row r="9" spans="1:75" ht="19.5" customHeight="1">
      <c r="A9" s="1482" t="s">
        <v>1243</v>
      </c>
      <c r="B9" s="1483">
        <v>64213</v>
      </c>
      <c r="C9" s="1484">
        <v>42.6</v>
      </c>
      <c r="D9" s="1483">
        <v>54067</v>
      </c>
      <c r="E9" s="1484">
        <v>36.9</v>
      </c>
      <c r="F9" s="1483">
        <v>59529</v>
      </c>
      <c r="G9" s="1484">
        <v>43.8</v>
      </c>
      <c r="H9" s="1483">
        <v>56504</v>
      </c>
      <c r="I9" s="1484">
        <v>37.200000000000003</v>
      </c>
      <c r="J9" s="1483">
        <v>58894</v>
      </c>
      <c r="K9" s="1484">
        <v>35.4</v>
      </c>
      <c r="L9" s="1483">
        <v>54875</v>
      </c>
      <c r="M9" s="1484">
        <v>36.200000000000003</v>
      </c>
      <c r="N9" s="1483">
        <v>51848</v>
      </c>
      <c r="O9" s="1484">
        <v>33.6</v>
      </c>
      <c r="P9" s="1483">
        <v>50658</v>
      </c>
      <c r="Q9" s="1484">
        <v>35.299999999999997</v>
      </c>
      <c r="R9" s="1483">
        <v>47066</v>
      </c>
      <c r="S9" s="1484">
        <v>31.2</v>
      </c>
      <c r="T9" s="1483">
        <v>45952</v>
      </c>
      <c r="U9" s="1484">
        <v>29.7</v>
      </c>
      <c r="V9" s="1485">
        <v>44442</v>
      </c>
      <c r="W9" s="1484">
        <v>29.8</v>
      </c>
      <c r="X9" s="1485">
        <v>47610</v>
      </c>
      <c r="Y9" s="1484">
        <v>30</v>
      </c>
      <c r="Z9" s="1485" t="s">
        <v>1244</v>
      </c>
      <c r="AA9" s="1486" t="s">
        <v>1245</v>
      </c>
      <c r="AB9" s="1485">
        <v>40675</v>
      </c>
      <c r="AC9" s="1486">
        <v>30.7</v>
      </c>
      <c r="AD9" s="1485">
        <v>41799</v>
      </c>
      <c r="AE9" s="1486">
        <v>28.4</v>
      </c>
      <c r="AF9" s="1485">
        <v>48607</v>
      </c>
      <c r="AG9" s="1486">
        <v>29.1</v>
      </c>
      <c r="AH9" s="1485">
        <v>62611</v>
      </c>
      <c r="AI9" s="1486">
        <v>35.4</v>
      </c>
      <c r="AJ9" s="1485">
        <v>75867</v>
      </c>
      <c r="AK9" s="1487">
        <v>38.4</v>
      </c>
      <c r="AL9" s="1488">
        <v>-15.8</v>
      </c>
      <c r="AM9" s="1488">
        <v>-13.5</v>
      </c>
      <c r="AN9" s="1488">
        <v>10.1</v>
      </c>
      <c r="AO9" s="1488">
        <v>18.8</v>
      </c>
      <c r="AP9" s="1488">
        <v>-5.0999999999999996</v>
      </c>
      <c r="AQ9" s="1488">
        <v>-15</v>
      </c>
      <c r="AR9" s="1488">
        <v>4.2</v>
      </c>
      <c r="AS9" s="1488">
        <v>-5</v>
      </c>
      <c r="AT9" s="1488">
        <v>-6.8</v>
      </c>
      <c r="AU9" s="1488">
        <v>2.4</v>
      </c>
      <c r="AV9" s="1488">
        <v>-5.5</v>
      </c>
      <c r="AW9" s="1488">
        <v>-7.1</v>
      </c>
      <c r="AX9" s="1488">
        <v>-2.2999999999999998</v>
      </c>
      <c r="AY9" s="1488">
        <v>4.9000000000000004</v>
      </c>
      <c r="AZ9" s="1488">
        <v>-7.1</v>
      </c>
      <c r="BA9" s="1488">
        <v>-11.6</v>
      </c>
      <c r="BB9" s="1488">
        <v>-2.4</v>
      </c>
      <c r="BC9" s="1488">
        <v>-4.9000000000000004</v>
      </c>
      <c r="BD9" s="1488">
        <v>-3.3</v>
      </c>
      <c r="BE9" s="1488">
        <v>0.4</v>
      </c>
      <c r="BF9" s="1488">
        <v>7.1</v>
      </c>
      <c r="BG9" s="1488">
        <v>0.7</v>
      </c>
      <c r="BH9" s="1488">
        <v>-11.2</v>
      </c>
      <c r="BI9" s="1488">
        <v>3.1</v>
      </c>
      <c r="BJ9" s="1488">
        <v>-3.8</v>
      </c>
      <c r="BK9" s="1488">
        <v>-0.5</v>
      </c>
      <c r="BL9" s="1488">
        <v>2.8</v>
      </c>
      <c r="BM9" s="1488">
        <v>-7.5</v>
      </c>
      <c r="BN9" s="1488">
        <v>16.3</v>
      </c>
      <c r="BO9" s="1488">
        <v>2.5</v>
      </c>
      <c r="BP9" s="1488">
        <v>28.8</v>
      </c>
      <c r="BQ9" s="1488">
        <v>21.6</v>
      </c>
      <c r="BR9" s="1488">
        <v>21.2</v>
      </c>
      <c r="BS9" s="1489">
        <v>8.5</v>
      </c>
      <c r="BT9" s="1480"/>
      <c r="BU9" s="1480"/>
      <c r="BV9" s="1481"/>
      <c r="BW9" s="1481"/>
    </row>
    <row r="10" spans="1:75" ht="19.5" customHeight="1">
      <c r="A10" s="1490" t="s">
        <v>1246</v>
      </c>
      <c r="B10" s="1483">
        <v>83568</v>
      </c>
      <c r="C10" s="1484">
        <v>49.8</v>
      </c>
      <c r="D10" s="1483">
        <v>71950</v>
      </c>
      <c r="E10" s="1484">
        <v>49.3</v>
      </c>
      <c r="F10" s="1483">
        <v>77972</v>
      </c>
      <c r="G10" s="1484">
        <v>53.7</v>
      </c>
      <c r="H10" s="1483">
        <v>75705</v>
      </c>
      <c r="I10" s="1484">
        <v>43.4</v>
      </c>
      <c r="J10" s="1483">
        <v>72600</v>
      </c>
      <c r="K10" s="1484">
        <v>40.1</v>
      </c>
      <c r="L10" s="1483">
        <v>66151</v>
      </c>
      <c r="M10" s="1484">
        <v>39.4</v>
      </c>
      <c r="N10" s="1483">
        <v>63098</v>
      </c>
      <c r="O10" s="1484">
        <v>38.5</v>
      </c>
      <c r="P10" s="1483">
        <v>70140</v>
      </c>
      <c r="Q10" s="1484">
        <v>40.6</v>
      </c>
      <c r="R10" s="1483">
        <v>56626</v>
      </c>
      <c r="S10" s="1484">
        <v>36.299999999999997</v>
      </c>
      <c r="T10" s="1483">
        <v>55250</v>
      </c>
      <c r="U10" s="1484">
        <v>33.9</v>
      </c>
      <c r="V10" s="1485">
        <v>62294</v>
      </c>
      <c r="W10" s="1484">
        <v>36.9</v>
      </c>
      <c r="X10" s="1485">
        <v>55420</v>
      </c>
      <c r="Y10" s="1484">
        <v>32.299999999999997</v>
      </c>
      <c r="Z10" s="1485">
        <v>42327</v>
      </c>
      <c r="AA10" s="1484">
        <v>28.3</v>
      </c>
      <c r="AB10" s="1485">
        <v>45227</v>
      </c>
      <c r="AC10" s="1484">
        <v>31.3</v>
      </c>
      <c r="AD10" s="1485">
        <v>50709</v>
      </c>
      <c r="AE10" s="1484">
        <v>30.9</v>
      </c>
      <c r="AF10" s="1485">
        <v>65988</v>
      </c>
      <c r="AG10" s="1484">
        <v>37.6</v>
      </c>
      <c r="AH10" s="1485">
        <v>82209</v>
      </c>
      <c r="AI10" s="1484">
        <v>46.6</v>
      </c>
      <c r="AJ10" s="1485">
        <v>101481</v>
      </c>
      <c r="AK10" s="1491">
        <v>52.7</v>
      </c>
      <c r="AL10" s="1488">
        <v>-13.9</v>
      </c>
      <c r="AM10" s="1488">
        <v>-0.9</v>
      </c>
      <c r="AN10" s="1488">
        <v>8.4</v>
      </c>
      <c r="AO10" s="1488">
        <v>8.9</v>
      </c>
      <c r="AP10" s="1488">
        <v>-2.9</v>
      </c>
      <c r="AQ10" s="1488">
        <v>-19.100000000000001</v>
      </c>
      <c r="AR10" s="1488">
        <v>-4.0999999999999996</v>
      </c>
      <c r="AS10" s="1488">
        <v>-7.6</v>
      </c>
      <c r="AT10" s="1488">
        <v>-8.9</v>
      </c>
      <c r="AU10" s="1488">
        <v>-1.7</v>
      </c>
      <c r="AV10" s="1488">
        <v>-4.5999999999999996</v>
      </c>
      <c r="AW10" s="1488">
        <v>-2.2000000000000002</v>
      </c>
      <c r="AX10" s="1488">
        <v>11.2</v>
      </c>
      <c r="AY10" s="1488">
        <v>5.5</v>
      </c>
      <c r="AZ10" s="1488">
        <v>-19.3</v>
      </c>
      <c r="BA10" s="1488">
        <v>-10.8</v>
      </c>
      <c r="BB10" s="1488">
        <v>-2.4</v>
      </c>
      <c r="BC10" s="1488">
        <v>-6.4</v>
      </c>
      <c r="BD10" s="1488">
        <v>12.7</v>
      </c>
      <c r="BE10" s="1488">
        <v>8.8000000000000007</v>
      </c>
      <c r="BF10" s="1488">
        <v>-11</v>
      </c>
      <c r="BG10" s="1488">
        <v>-12.4</v>
      </c>
      <c r="BH10" s="1488">
        <v>-23.6</v>
      </c>
      <c r="BI10" s="1488">
        <v>-12.4</v>
      </c>
      <c r="BJ10" s="1488">
        <v>6.9</v>
      </c>
      <c r="BK10" s="1488">
        <v>10.5</v>
      </c>
      <c r="BL10" s="1488">
        <v>12.1</v>
      </c>
      <c r="BM10" s="1488">
        <v>-1.3</v>
      </c>
      <c r="BN10" s="1488">
        <v>30.1</v>
      </c>
      <c r="BO10" s="1488">
        <v>21.7</v>
      </c>
      <c r="BP10" s="1488">
        <v>24.6</v>
      </c>
      <c r="BQ10" s="1488">
        <v>23.9</v>
      </c>
      <c r="BR10" s="1488">
        <v>23.4</v>
      </c>
      <c r="BS10" s="1489">
        <v>13.09</v>
      </c>
      <c r="BT10" s="1480"/>
      <c r="BU10" s="1480"/>
      <c r="BV10" s="1481"/>
      <c r="BW10" s="1481"/>
    </row>
    <row r="11" spans="1:75" ht="19.5" customHeight="1">
      <c r="A11" s="1490" t="s">
        <v>1247</v>
      </c>
      <c r="B11" s="1483">
        <v>137577</v>
      </c>
      <c r="C11" s="1484">
        <v>85</v>
      </c>
      <c r="D11" s="1483">
        <v>138625</v>
      </c>
      <c r="E11" s="1484">
        <v>101</v>
      </c>
      <c r="F11" s="1483">
        <v>91634</v>
      </c>
      <c r="G11" s="1484">
        <v>64.599999999999994</v>
      </c>
      <c r="H11" s="1483">
        <v>111945</v>
      </c>
      <c r="I11" s="1484">
        <v>71.900000000000006</v>
      </c>
      <c r="J11" s="1483">
        <v>137075</v>
      </c>
      <c r="K11" s="1484">
        <v>81.3</v>
      </c>
      <c r="L11" s="1483">
        <v>107071</v>
      </c>
      <c r="M11" s="1484">
        <v>66.5</v>
      </c>
      <c r="N11" s="1483">
        <v>104316</v>
      </c>
      <c r="O11" s="1484">
        <v>68.5</v>
      </c>
      <c r="P11" s="1483">
        <v>108164</v>
      </c>
      <c r="Q11" s="1484">
        <v>67.3</v>
      </c>
      <c r="R11" s="1483">
        <v>90434</v>
      </c>
      <c r="S11" s="1484">
        <v>57.4</v>
      </c>
      <c r="T11" s="1483">
        <v>103803</v>
      </c>
      <c r="U11" s="1484">
        <v>65.599999999999994</v>
      </c>
      <c r="V11" s="1485">
        <v>98964</v>
      </c>
      <c r="W11" s="1484">
        <v>66.400000000000006</v>
      </c>
      <c r="X11" s="1485" t="s">
        <v>1248</v>
      </c>
      <c r="Y11" s="1486" t="s">
        <v>1249</v>
      </c>
      <c r="Z11" s="1485">
        <v>92620</v>
      </c>
      <c r="AA11" s="1484">
        <v>66</v>
      </c>
      <c r="AB11" s="1485">
        <v>77533</v>
      </c>
      <c r="AC11" s="1484">
        <v>56.5</v>
      </c>
      <c r="AD11" s="1485">
        <v>97479</v>
      </c>
      <c r="AE11" s="1484">
        <v>65</v>
      </c>
      <c r="AF11" s="1485">
        <v>137013</v>
      </c>
      <c r="AG11" s="1484">
        <v>80.900000000000006</v>
      </c>
      <c r="AH11" s="1485">
        <v>140873</v>
      </c>
      <c r="AI11" s="1484">
        <v>86.1</v>
      </c>
      <c r="AJ11" s="1485">
        <v>192090</v>
      </c>
      <c r="AK11" s="1491">
        <v>110</v>
      </c>
      <c r="AL11" s="1488">
        <v>0.8</v>
      </c>
      <c r="AM11" s="1488">
        <v>18.899999999999999</v>
      </c>
      <c r="AN11" s="1488">
        <v>-33.9</v>
      </c>
      <c r="AO11" s="1488">
        <v>-36</v>
      </c>
      <c r="AP11" s="1488">
        <v>22.2</v>
      </c>
      <c r="AQ11" s="1488">
        <v>11.2</v>
      </c>
      <c r="AR11" s="1488">
        <v>22.4</v>
      </c>
      <c r="AS11" s="1488">
        <v>13.2</v>
      </c>
      <c r="AT11" s="1488">
        <v>-21.9</v>
      </c>
      <c r="AU11" s="1488">
        <v>-18.3</v>
      </c>
      <c r="AV11" s="1488">
        <v>-2.6</v>
      </c>
      <c r="AW11" s="1488">
        <v>3.1</v>
      </c>
      <c r="AX11" s="1488">
        <v>3.7</v>
      </c>
      <c r="AY11" s="1488">
        <v>-1.7</v>
      </c>
      <c r="AZ11" s="1488">
        <v>-16.399999999999999</v>
      </c>
      <c r="BA11" s="1488">
        <v>-14.8</v>
      </c>
      <c r="BB11" s="1488">
        <v>14.8</v>
      </c>
      <c r="BC11" s="1488">
        <v>14.3</v>
      </c>
      <c r="BD11" s="1488">
        <v>-4.7</v>
      </c>
      <c r="BE11" s="1488">
        <v>1.3</v>
      </c>
      <c r="BF11" s="1488">
        <v>-4.7</v>
      </c>
      <c r="BG11" s="1488">
        <v>-5.9</v>
      </c>
      <c r="BH11" s="1488">
        <v>-1.8</v>
      </c>
      <c r="BI11" s="1488">
        <v>5.6</v>
      </c>
      <c r="BJ11" s="1488">
        <v>-16.3</v>
      </c>
      <c r="BK11" s="1488">
        <v>-14.5</v>
      </c>
      <c r="BL11" s="1488">
        <v>25.7</v>
      </c>
      <c r="BM11" s="1488">
        <v>15</v>
      </c>
      <c r="BN11" s="1488">
        <v>40.6</v>
      </c>
      <c r="BO11" s="1488">
        <v>24.5</v>
      </c>
      <c r="BP11" s="1488">
        <v>2.8</v>
      </c>
      <c r="BQ11" s="1488">
        <v>6.4</v>
      </c>
      <c r="BR11" s="1488">
        <v>36.4</v>
      </c>
      <c r="BS11" s="1489">
        <v>27.8</v>
      </c>
      <c r="BT11" s="1480"/>
      <c r="BU11" s="1480"/>
      <c r="BV11" s="1481"/>
      <c r="BW11" s="1481"/>
    </row>
    <row r="12" spans="1:75" ht="19.5" customHeight="1">
      <c r="A12" s="1482" t="s">
        <v>1250</v>
      </c>
      <c r="B12" s="1483">
        <v>237228</v>
      </c>
      <c r="C12" s="1484">
        <v>153.5</v>
      </c>
      <c r="D12" s="1483">
        <v>180481</v>
      </c>
      <c r="E12" s="1484">
        <v>131.6</v>
      </c>
      <c r="F12" s="1483">
        <v>169891</v>
      </c>
      <c r="G12" s="1484">
        <v>114.6</v>
      </c>
      <c r="H12" s="1483">
        <v>191251</v>
      </c>
      <c r="I12" s="1484">
        <v>123.2</v>
      </c>
      <c r="J12" s="1483">
        <v>183561</v>
      </c>
      <c r="K12" s="1492">
        <v>105.9</v>
      </c>
      <c r="L12" s="1483">
        <v>206548</v>
      </c>
      <c r="M12" s="1492">
        <v>127.2</v>
      </c>
      <c r="N12" s="1483">
        <v>189310</v>
      </c>
      <c r="O12" s="1492">
        <v>123.7</v>
      </c>
      <c r="P12" s="1483">
        <v>182091</v>
      </c>
      <c r="Q12" s="1492">
        <v>107.8</v>
      </c>
      <c r="R12" s="1483">
        <v>181395</v>
      </c>
      <c r="S12" s="1492">
        <v>107.4</v>
      </c>
      <c r="T12" s="1483">
        <v>139658</v>
      </c>
      <c r="U12" s="1492">
        <v>89</v>
      </c>
      <c r="V12" s="1485">
        <v>199762</v>
      </c>
      <c r="W12" s="1492">
        <v>136.69999999999999</v>
      </c>
      <c r="X12" s="1485">
        <v>189648</v>
      </c>
      <c r="Y12" s="1492">
        <v>114.6</v>
      </c>
      <c r="Z12" s="1485">
        <v>162439</v>
      </c>
      <c r="AA12" s="1492">
        <v>110.4</v>
      </c>
      <c r="AB12" s="1485">
        <v>180998</v>
      </c>
      <c r="AC12" s="1492">
        <v>132.9</v>
      </c>
      <c r="AD12" s="1485">
        <v>201495</v>
      </c>
      <c r="AE12" s="1492">
        <v>130.5</v>
      </c>
      <c r="AF12" s="1485">
        <v>225575</v>
      </c>
      <c r="AG12" s="1492">
        <v>137.9</v>
      </c>
      <c r="AH12" s="1485">
        <v>286331</v>
      </c>
      <c r="AI12" s="1492">
        <v>189.6</v>
      </c>
      <c r="AJ12" s="1485">
        <v>314143</v>
      </c>
      <c r="AK12" s="1493">
        <v>181.4</v>
      </c>
      <c r="AL12" s="1488">
        <v>-23.9</v>
      </c>
      <c r="AM12" s="1488">
        <v>-14.3</v>
      </c>
      <c r="AN12" s="1488">
        <v>-5.9</v>
      </c>
      <c r="AO12" s="1488">
        <v>-13</v>
      </c>
      <c r="AP12" s="1488">
        <v>12.6</v>
      </c>
      <c r="AQ12" s="1488">
        <v>7.5</v>
      </c>
      <c r="AR12" s="1488">
        <v>-4</v>
      </c>
      <c r="AS12" s="1488">
        <v>-14</v>
      </c>
      <c r="AT12" s="1488">
        <v>12.5</v>
      </c>
      <c r="AU12" s="1488">
        <v>20.2</v>
      </c>
      <c r="AV12" s="1488">
        <v>-8.3000000000000007</v>
      </c>
      <c r="AW12" s="1488">
        <v>-2.8</v>
      </c>
      <c r="AX12" s="1488">
        <v>-3.8</v>
      </c>
      <c r="AY12" s="1488">
        <v>-12.8</v>
      </c>
      <c r="AZ12" s="1488">
        <v>-0.4</v>
      </c>
      <c r="BA12" s="1488">
        <v>-0.3</v>
      </c>
      <c r="BB12" s="1488">
        <v>-23</v>
      </c>
      <c r="BC12" s="1488">
        <v>-17.100000000000001</v>
      </c>
      <c r="BD12" s="1488">
        <v>43</v>
      </c>
      <c r="BE12" s="1488">
        <v>53.5</v>
      </c>
      <c r="BF12" s="1488">
        <v>-5.0999999999999996</v>
      </c>
      <c r="BG12" s="1488">
        <v>-16.100000000000001</v>
      </c>
      <c r="BH12" s="1488">
        <v>-14.3</v>
      </c>
      <c r="BI12" s="1488">
        <v>-3.7</v>
      </c>
      <c r="BJ12" s="1488">
        <v>11.4</v>
      </c>
      <c r="BK12" s="1488">
        <v>20.399999999999999</v>
      </c>
      <c r="BL12" s="1488">
        <v>11.3</v>
      </c>
      <c r="BM12" s="1488">
        <v>-1.8</v>
      </c>
      <c r="BN12" s="1488">
        <v>12</v>
      </c>
      <c r="BO12" s="1488">
        <v>5.7</v>
      </c>
      <c r="BP12" s="1488">
        <v>26.9</v>
      </c>
      <c r="BQ12" s="1488">
        <v>37.5</v>
      </c>
      <c r="BR12" s="1488">
        <v>9.6999999999999993</v>
      </c>
      <c r="BS12" s="1489">
        <v>-4.3248945147679265</v>
      </c>
      <c r="BT12" s="1480"/>
      <c r="BU12" s="1480"/>
      <c r="BV12" s="1481"/>
      <c r="BW12" s="1481"/>
    </row>
    <row r="13" spans="1:75" ht="19.5" customHeight="1">
      <c r="A13" s="1482" t="s">
        <v>1251</v>
      </c>
      <c r="B13" s="1483">
        <v>324901</v>
      </c>
      <c r="C13" s="1484">
        <v>237.6</v>
      </c>
      <c r="D13" s="1483">
        <v>279070</v>
      </c>
      <c r="E13" s="1484">
        <v>204.3</v>
      </c>
      <c r="F13" s="1483">
        <v>231527</v>
      </c>
      <c r="G13" s="1484">
        <v>158.1</v>
      </c>
      <c r="H13" s="1483">
        <v>261646</v>
      </c>
      <c r="I13" s="1484">
        <v>170</v>
      </c>
      <c r="J13" s="1483">
        <v>284132</v>
      </c>
      <c r="K13" s="1492">
        <v>180.1</v>
      </c>
      <c r="L13" s="1483">
        <v>283513</v>
      </c>
      <c r="M13" s="1492">
        <v>191.1</v>
      </c>
      <c r="N13" s="1483">
        <v>273058</v>
      </c>
      <c r="O13" s="1492">
        <v>204.6</v>
      </c>
      <c r="P13" s="1483">
        <v>271559</v>
      </c>
      <c r="Q13" s="1492">
        <v>191.3</v>
      </c>
      <c r="R13" s="1483">
        <v>246546</v>
      </c>
      <c r="S13" s="1492">
        <v>158.1</v>
      </c>
      <c r="T13" s="1483">
        <v>258014</v>
      </c>
      <c r="U13" s="1492">
        <v>164.8</v>
      </c>
      <c r="V13" s="1485">
        <v>267487</v>
      </c>
      <c r="W13" s="1492">
        <v>187.1</v>
      </c>
      <c r="X13" s="1485">
        <v>276781</v>
      </c>
      <c r="Y13" s="1492">
        <v>214.3</v>
      </c>
      <c r="Z13" s="1485">
        <v>276244</v>
      </c>
      <c r="AA13" s="1492">
        <v>202.1</v>
      </c>
      <c r="AB13" s="1485">
        <v>293181</v>
      </c>
      <c r="AC13" s="1492">
        <v>224.1</v>
      </c>
      <c r="AD13" s="1485">
        <v>307449</v>
      </c>
      <c r="AE13" s="1492">
        <v>217.1</v>
      </c>
      <c r="AF13" s="1485">
        <v>364943</v>
      </c>
      <c r="AG13" s="1492">
        <v>244.7</v>
      </c>
      <c r="AH13" s="1485">
        <v>418732</v>
      </c>
      <c r="AI13" s="1492">
        <v>291.5</v>
      </c>
      <c r="AJ13" s="1485">
        <v>450495</v>
      </c>
      <c r="AK13" s="1493">
        <v>294.7</v>
      </c>
      <c r="AL13" s="1488">
        <v>-14.1</v>
      </c>
      <c r="AM13" s="1494">
        <v>-14.05</v>
      </c>
      <c r="AN13" s="1488">
        <v>-17</v>
      </c>
      <c r="AO13" s="1488">
        <v>-22.6</v>
      </c>
      <c r="AP13" s="1488">
        <v>13</v>
      </c>
      <c r="AQ13" s="1488">
        <v>7.5</v>
      </c>
      <c r="AR13" s="1488">
        <v>8.6</v>
      </c>
      <c r="AS13" s="1488">
        <v>5.9</v>
      </c>
      <c r="AT13" s="1488">
        <v>-0.2</v>
      </c>
      <c r="AU13" s="1488">
        <v>6.1</v>
      </c>
      <c r="AV13" s="1488">
        <v>-3.7</v>
      </c>
      <c r="AW13" s="1488">
        <v>7.1</v>
      </c>
      <c r="AX13" s="1488">
        <v>-0.5</v>
      </c>
      <c r="AY13" s="1488">
        <v>-6.5</v>
      </c>
      <c r="AZ13" s="1488">
        <v>-9.1999999999999993</v>
      </c>
      <c r="BA13" s="1488">
        <v>-17.3</v>
      </c>
      <c r="BB13" s="1488">
        <v>4.7</v>
      </c>
      <c r="BC13" s="1488">
        <v>4.2</v>
      </c>
      <c r="BD13" s="1488">
        <v>3.7</v>
      </c>
      <c r="BE13" s="1488">
        <v>13.6</v>
      </c>
      <c r="BF13" s="1488">
        <v>3.5</v>
      </c>
      <c r="BG13" s="1488">
        <v>14.5</v>
      </c>
      <c r="BH13" s="1488">
        <v>-0.2</v>
      </c>
      <c r="BI13" s="1488">
        <v>-5.7</v>
      </c>
      <c r="BJ13" s="1488">
        <v>6.1</v>
      </c>
      <c r="BK13" s="1488">
        <v>10.8</v>
      </c>
      <c r="BL13" s="1488">
        <v>4.9000000000000004</v>
      </c>
      <c r="BM13" s="1488">
        <v>-3.1</v>
      </c>
      <c r="BN13" s="1488">
        <v>18.7</v>
      </c>
      <c r="BO13" s="1488">
        <v>12.7</v>
      </c>
      <c r="BP13" s="1488">
        <v>14.7</v>
      </c>
      <c r="BQ13" s="1488">
        <v>19.100000000000001</v>
      </c>
      <c r="BR13" s="1488">
        <v>7.6</v>
      </c>
      <c r="BS13" s="1489">
        <v>1.1000000000000001</v>
      </c>
      <c r="BT13" s="1480"/>
      <c r="BU13" s="1480"/>
      <c r="BV13" s="1481"/>
      <c r="BW13" s="1481"/>
    </row>
    <row r="14" spans="1:75" ht="19.5" customHeight="1">
      <c r="A14" s="1482" t="s">
        <v>1252</v>
      </c>
      <c r="B14" s="1483">
        <v>322835</v>
      </c>
      <c r="C14" s="1484">
        <v>268.89999999999998</v>
      </c>
      <c r="D14" s="1483">
        <v>293192</v>
      </c>
      <c r="E14" s="1484">
        <v>238</v>
      </c>
      <c r="F14" s="1483">
        <v>262100</v>
      </c>
      <c r="G14" s="1484">
        <v>196.1</v>
      </c>
      <c r="H14" s="1483">
        <v>264799</v>
      </c>
      <c r="I14" s="1484">
        <v>186.8</v>
      </c>
      <c r="J14" s="1483">
        <v>282652</v>
      </c>
      <c r="K14" s="1492">
        <v>193.6</v>
      </c>
      <c r="L14" s="1483">
        <v>280164</v>
      </c>
      <c r="M14" s="1492">
        <v>201.1</v>
      </c>
      <c r="N14" s="1483">
        <v>282465</v>
      </c>
      <c r="O14" s="1492">
        <v>207.4</v>
      </c>
      <c r="P14" s="1483">
        <v>307237</v>
      </c>
      <c r="Q14" s="1492">
        <v>229.6</v>
      </c>
      <c r="R14" s="1483">
        <v>260931</v>
      </c>
      <c r="S14" s="1492">
        <v>175.4</v>
      </c>
      <c r="T14" s="1483">
        <v>275280</v>
      </c>
      <c r="U14" s="1492">
        <v>195.3</v>
      </c>
      <c r="V14" s="1485">
        <v>300817</v>
      </c>
      <c r="W14" s="1492">
        <v>220</v>
      </c>
      <c r="X14" s="1485">
        <v>329977</v>
      </c>
      <c r="Y14" s="1492">
        <v>254.5</v>
      </c>
      <c r="Z14" s="1485">
        <v>308219</v>
      </c>
      <c r="AA14" s="1492">
        <v>259.8</v>
      </c>
      <c r="AB14" s="1485">
        <v>342221</v>
      </c>
      <c r="AC14" s="1492">
        <v>303.2</v>
      </c>
      <c r="AD14" s="1485">
        <v>336967</v>
      </c>
      <c r="AE14" s="1492">
        <v>259</v>
      </c>
      <c r="AF14" s="1485">
        <v>413114</v>
      </c>
      <c r="AG14" s="1492">
        <v>301</v>
      </c>
      <c r="AH14" s="1485">
        <v>472450</v>
      </c>
      <c r="AI14" s="1492">
        <v>347.2</v>
      </c>
      <c r="AJ14" s="1485">
        <v>511073</v>
      </c>
      <c r="AK14" s="1493">
        <v>357.7</v>
      </c>
      <c r="AL14" s="1488">
        <v>-9.1999999999999993</v>
      </c>
      <c r="AM14" s="1488">
        <v>-11.5</v>
      </c>
      <c r="AN14" s="1488">
        <v>-10.6</v>
      </c>
      <c r="AO14" s="1488">
        <v>-17.600000000000001</v>
      </c>
      <c r="AP14" s="1488">
        <v>1</v>
      </c>
      <c r="AQ14" s="1488">
        <v>-4.8</v>
      </c>
      <c r="AR14" s="1488">
        <v>6.7</v>
      </c>
      <c r="AS14" s="1488">
        <v>3.7</v>
      </c>
      <c r="AT14" s="1488">
        <v>-0.9</v>
      </c>
      <c r="AU14" s="1488">
        <v>3.8</v>
      </c>
      <c r="AV14" s="1488">
        <v>0.8</v>
      </c>
      <c r="AW14" s="1488">
        <v>3.2</v>
      </c>
      <c r="AX14" s="1488">
        <v>8.8000000000000007</v>
      </c>
      <c r="AY14" s="1488">
        <v>10.7</v>
      </c>
      <c r="AZ14" s="1488">
        <v>-15.1</v>
      </c>
      <c r="BA14" s="1488">
        <v>-23.6</v>
      </c>
      <c r="BB14" s="1488">
        <v>5.5</v>
      </c>
      <c r="BC14" s="1488">
        <v>11.4</v>
      </c>
      <c r="BD14" s="1488">
        <v>9.3000000000000007</v>
      </c>
      <c r="BE14" s="1488">
        <v>12.6</v>
      </c>
      <c r="BF14" s="1488">
        <v>9.6999999999999993</v>
      </c>
      <c r="BG14" s="1488">
        <v>15.7</v>
      </c>
      <c r="BH14" s="1488">
        <v>-6.6</v>
      </c>
      <c r="BI14" s="1488">
        <v>2.1</v>
      </c>
      <c r="BJ14" s="1488">
        <v>11</v>
      </c>
      <c r="BK14" s="1488">
        <v>16.7</v>
      </c>
      <c r="BL14" s="1488">
        <v>-1.5</v>
      </c>
      <c r="BM14" s="1488">
        <v>-14.6</v>
      </c>
      <c r="BN14" s="1488">
        <v>22.6</v>
      </c>
      <c r="BO14" s="1488">
        <v>16.2</v>
      </c>
      <c r="BP14" s="1488">
        <v>14.4</v>
      </c>
      <c r="BQ14" s="1488">
        <v>15.3</v>
      </c>
      <c r="BR14" s="1488">
        <v>8.1999999999999993</v>
      </c>
      <c r="BS14" s="1489">
        <v>3</v>
      </c>
      <c r="BT14" s="1480"/>
      <c r="BU14" s="1480"/>
      <c r="BV14" s="1481"/>
      <c r="BW14" s="1481"/>
    </row>
    <row r="15" spans="1:75" ht="19.5" customHeight="1">
      <c r="A15" s="1482" t="s">
        <v>1253</v>
      </c>
      <c r="B15" s="1483">
        <v>373385</v>
      </c>
      <c r="C15" s="1484">
        <v>328</v>
      </c>
      <c r="D15" s="1483">
        <v>327404</v>
      </c>
      <c r="E15" s="1484">
        <v>274.5</v>
      </c>
      <c r="F15" s="1483">
        <v>318143</v>
      </c>
      <c r="G15" s="1484">
        <v>260.39999999999998</v>
      </c>
      <c r="H15" s="1483">
        <v>305978</v>
      </c>
      <c r="I15" s="1484">
        <v>230.8</v>
      </c>
      <c r="J15" s="1483">
        <v>338972</v>
      </c>
      <c r="K15" s="1492">
        <v>239.4</v>
      </c>
      <c r="L15" s="1483">
        <v>341443</v>
      </c>
      <c r="M15" s="1492">
        <v>264.89999999999998</v>
      </c>
      <c r="N15" s="1483">
        <v>352423</v>
      </c>
      <c r="O15" s="1492">
        <v>287.3</v>
      </c>
      <c r="P15" s="1483">
        <v>342554</v>
      </c>
      <c r="Q15" s="1492">
        <v>272.89999999999998</v>
      </c>
      <c r="R15" s="1483">
        <v>304126</v>
      </c>
      <c r="S15" s="1492">
        <v>232.5</v>
      </c>
      <c r="T15" s="1483">
        <v>306106</v>
      </c>
      <c r="U15" s="1492">
        <v>231.1</v>
      </c>
      <c r="V15" s="1485">
        <v>359104</v>
      </c>
      <c r="W15" s="1492">
        <v>274.39999999999998</v>
      </c>
      <c r="X15" s="1485">
        <v>371453</v>
      </c>
      <c r="Y15" s="1492">
        <v>301.5</v>
      </c>
      <c r="Z15" s="1485">
        <v>361442</v>
      </c>
      <c r="AA15" s="1492">
        <v>338.6</v>
      </c>
      <c r="AB15" s="1485">
        <v>381955</v>
      </c>
      <c r="AC15" s="1492">
        <v>321.2</v>
      </c>
      <c r="AD15" s="1485">
        <v>414527</v>
      </c>
      <c r="AE15" s="1492">
        <v>342.1</v>
      </c>
      <c r="AF15" s="1485">
        <v>482132</v>
      </c>
      <c r="AG15" s="1492">
        <v>402.2</v>
      </c>
      <c r="AH15" s="1485">
        <v>531030</v>
      </c>
      <c r="AI15" s="1492">
        <v>425.7</v>
      </c>
      <c r="AJ15" s="1485">
        <v>539626</v>
      </c>
      <c r="AK15" s="1493">
        <v>426.6</v>
      </c>
      <c r="AL15" s="1488">
        <v>-12.3</v>
      </c>
      <c r="AM15" s="1488">
        <v>-16.3</v>
      </c>
      <c r="AN15" s="1488">
        <v>-2.8</v>
      </c>
      <c r="AO15" s="1488">
        <v>-5.0999999999999996</v>
      </c>
      <c r="AP15" s="1488">
        <v>-3.8</v>
      </c>
      <c r="AQ15" s="1488">
        <v>-11.4</v>
      </c>
      <c r="AR15" s="1488">
        <v>10.8</v>
      </c>
      <c r="AS15" s="1488">
        <v>3.7</v>
      </c>
      <c r="AT15" s="1488">
        <v>0.7</v>
      </c>
      <c r="AU15" s="1488">
        <v>10.6</v>
      </c>
      <c r="AV15" s="1488">
        <v>3.2</v>
      </c>
      <c r="AW15" s="1488">
        <v>8.5</v>
      </c>
      <c r="AX15" s="1488">
        <v>-2.8</v>
      </c>
      <c r="AY15" s="1488">
        <v>-5</v>
      </c>
      <c r="AZ15" s="1488">
        <v>-11.2</v>
      </c>
      <c r="BA15" s="1488">
        <v>-14.8</v>
      </c>
      <c r="BB15" s="1488">
        <v>0.7</v>
      </c>
      <c r="BC15" s="1488">
        <v>-0.6</v>
      </c>
      <c r="BD15" s="1488">
        <v>17.3</v>
      </c>
      <c r="BE15" s="1488">
        <v>18.8</v>
      </c>
      <c r="BF15" s="1488">
        <v>3.4</v>
      </c>
      <c r="BG15" s="1488">
        <v>9.9</v>
      </c>
      <c r="BH15" s="1488">
        <v>-2.7</v>
      </c>
      <c r="BI15" s="1488">
        <v>12.3</v>
      </c>
      <c r="BJ15" s="1488">
        <v>5.7</v>
      </c>
      <c r="BK15" s="1488">
        <v>-5.0999999999999996</v>
      </c>
      <c r="BL15" s="1488">
        <v>8.5</v>
      </c>
      <c r="BM15" s="1488">
        <v>6.5</v>
      </c>
      <c r="BN15" s="1488">
        <v>16.308949718594928</v>
      </c>
      <c r="BO15" s="1488">
        <v>17.600000000000001</v>
      </c>
      <c r="BP15" s="1488">
        <v>10.1</v>
      </c>
      <c r="BQ15" s="1488">
        <v>5.8</v>
      </c>
      <c r="BR15" s="1488">
        <v>1.6</v>
      </c>
      <c r="BS15" s="1489">
        <v>0.2</v>
      </c>
      <c r="BT15" s="1480"/>
      <c r="BU15" s="1480"/>
      <c r="BV15" s="1481"/>
      <c r="BW15" s="1481"/>
    </row>
    <row r="16" spans="1:75" ht="19.5" customHeight="1">
      <c r="A16" s="1482" t="s">
        <v>1254</v>
      </c>
      <c r="B16" s="1483">
        <v>371536</v>
      </c>
      <c r="C16" s="1484">
        <v>350.2</v>
      </c>
      <c r="D16" s="1483">
        <v>301724</v>
      </c>
      <c r="E16" s="1484">
        <v>262.7</v>
      </c>
      <c r="F16" s="1483">
        <v>325390</v>
      </c>
      <c r="G16" s="1484">
        <v>282.39999999999998</v>
      </c>
      <c r="H16" s="1483">
        <v>305926</v>
      </c>
      <c r="I16" s="1484">
        <v>253</v>
      </c>
      <c r="J16" s="1483">
        <v>336587</v>
      </c>
      <c r="K16" s="1492">
        <v>275.60000000000002</v>
      </c>
      <c r="L16" s="1483">
        <v>314872</v>
      </c>
      <c r="M16" s="1492">
        <v>264.8</v>
      </c>
      <c r="N16" s="1483">
        <v>340534</v>
      </c>
      <c r="O16" s="1492">
        <v>306</v>
      </c>
      <c r="P16" s="1483">
        <v>328100</v>
      </c>
      <c r="Q16" s="1492">
        <v>278</v>
      </c>
      <c r="R16" s="1483">
        <v>291583</v>
      </c>
      <c r="S16" s="1492">
        <v>234.8</v>
      </c>
      <c r="T16" s="1483">
        <v>304264</v>
      </c>
      <c r="U16" s="1492">
        <v>241.1</v>
      </c>
      <c r="V16" s="1485">
        <v>337013</v>
      </c>
      <c r="W16" s="1492">
        <v>267</v>
      </c>
      <c r="X16" s="1485">
        <v>363573</v>
      </c>
      <c r="Y16" s="1492">
        <v>312.10000000000002</v>
      </c>
      <c r="Z16" s="1485">
        <v>352215</v>
      </c>
      <c r="AA16" s="1492">
        <v>349.5</v>
      </c>
      <c r="AB16" s="1485">
        <v>373086</v>
      </c>
      <c r="AC16" s="1492">
        <v>324.3</v>
      </c>
      <c r="AD16" s="1485">
        <v>392272</v>
      </c>
      <c r="AE16" s="1492">
        <v>358.5</v>
      </c>
      <c r="AF16" s="1485">
        <v>458645</v>
      </c>
      <c r="AG16" s="1492">
        <v>392.2</v>
      </c>
      <c r="AH16" s="1485">
        <v>523651</v>
      </c>
      <c r="AI16" s="1492">
        <v>423.6</v>
      </c>
      <c r="AJ16" s="1485">
        <v>534847</v>
      </c>
      <c r="AK16" s="1493">
        <v>428.2</v>
      </c>
      <c r="AL16" s="1488">
        <v>-18.8</v>
      </c>
      <c r="AM16" s="1488">
        <v>-25</v>
      </c>
      <c r="AN16" s="1488">
        <v>7.8</v>
      </c>
      <c r="AO16" s="1488">
        <v>7.5</v>
      </c>
      <c r="AP16" s="1488">
        <v>-6</v>
      </c>
      <c r="AQ16" s="1488">
        <v>-10.4</v>
      </c>
      <c r="AR16" s="1488">
        <v>10</v>
      </c>
      <c r="AS16" s="1488">
        <v>8.9</v>
      </c>
      <c r="AT16" s="1488">
        <v>-6.5</v>
      </c>
      <c r="AU16" s="1488">
        <v>-3.9</v>
      </c>
      <c r="AV16" s="1488">
        <v>8.1</v>
      </c>
      <c r="AW16" s="1488">
        <v>15.5</v>
      </c>
      <c r="AX16" s="1488">
        <v>-3.7</v>
      </c>
      <c r="AY16" s="1488">
        <v>-9.1</v>
      </c>
      <c r="AZ16" s="1488">
        <v>-11.1</v>
      </c>
      <c r="BA16" s="1488">
        <v>-15.6</v>
      </c>
      <c r="BB16" s="1488">
        <v>4.3</v>
      </c>
      <c r="BC16" s="1488">
        <v>2.7</v>
      </c>
      <c r="BD16" s="1488">
        <v>10.8</v>
      </c>
      <c r="BE16" s="1488">
        <v>10.7</v>
      </c>
      <c r="BF16" s="1488">
        <v>7.9</v>
      </c>
      <c r="BG16" s="1488">
        <v>16.899999999999999</v>
      </c>
      <c r="BH16" s="1488">
        <v>-3.1</v>
      </c>
      <c r="BI16" s="1488">
        <v>12</v>
      </c>
      <c r="BJ16" s="1488">
        <v>5.9</v>
      </c>
      <c r="BK16" s="1488">
        <v>-7.2</v>
      </c>
      <c r="BL16" s="1488">
        <v>5.0999999999999996</v>
      </c>
      <c r="BM16" s="1488">
        <v>10.5</v>
      </c>
      <c r="BN16" s="1488">
        <v>16.899999999999999</v>
      </c>
      <c r="BO16" s="1488">
        <v>9.4</v>
      </c>
      <c r="BP16" s="1488">
        <v>14.2</v>
      </c>
      <c r="BQ16" s="1488">
        <v>8</v>
      </c>
      <c r="BR16" s="1488">
        <v>2.1</v>
      </c>
      <c r="BS16" s="1489">
        <v>1.1000000000000001</v>
      </c>
      <c r="BT16" s="1480"/>
      <c r="BU16" s="1480"/>
      <c r="BV16" s="1481"/>
      <c r="BW16" s="1481"/>
    </row>
    <row r="17" spans="1:75" ht="19.5" customHeight="1">
      <c r="A17" s="1482" t="s">
        <v>1255</v>
      </c>
      <c r="B17" s="1483">
        <v>329400</v>
      </c>
      <c r="C17" s="1495">
        <v>301.2</v>
      </c>
      <c r="D17" s="1483">
        <v>306731</v>
      </c>
      <c r="E17" s="1484">
        <v>268.89999999999998</v>
      </c>
      <c r="F17" s="1483">
        <v>287358</v>
      </c>
      <c r="G17" s="1484">
        <v>229.1</v>
      </c>
      <c r="H17" s="1483">
        <v>303506</v>
      </c>
      <c r="I17" s="1484">
        <v>241.3</v>
      </c>
      <c r="J17" s="1483">
        <v>302833</v>
      </c>
      <c r="K17" s="1492">
        <v>235.6</v>
      </c>
      <c r="L17" s="1483">
        <v>296532</v>
      </c>
      <c r="M17" s="1492">
        <v>240.8</v>
      </c>
      <c r="N17" s="1483">
        <v>315437</v>
      </c>
      <c r="O17" s="1492">
        <v>263</v>
      </c>
      <c r="P17" s="1483">
        <v>305348</v>
      </c>
      <c r="Q17" s="1492">
        <v>247.4</v>
      </c>
      <c r="R17" s="1483">
        <v>276178</v>
      </c>
      <c r="S17" s="1492">
        <v>200.2</v>
      </c>
      <c r="T17" s="1483">
        <v>289126</v>
      </c>
      <c r="U17" s="1492">
        <v>220.5</v>
      </c>
      <c r="V17" s="1485">
        <v>304260</v>
      </c>
      <c r="W17" s="1492">
        <v>235.8</v>
      </c>
      <c r="X17" s="1485">
        <v>335352</v>
      </c>
      <c r="Y17" s="1492">
        <v>289.89999999999998</v>
      </c>
      <c r="Z17" s="1485">
        <v>357653</v>
      </c>
      <c r="AA17" s="1492">
        <v>353.4</v>
      </c>
      <c r="AB17" s="1485">
        <v>316602</v>
      </c>
      <c r="AC17" s="1492">
        <v>273.39999999999998</v>
      </c>
      <c r="AD17" s="1485">
        <v>360899</v>
      </c>
      <c r="AE17" s="1492">
        <v>321.10000000000002</v>
      </c>
      <c r="AF17" s="1485">
        <v>421201</v>
      </c>
      <c r="AG17" s="1492">
        <v>337.1</v>
      </c>
      <c r="AH17" s="1485">
        <v>483716</v>
      </c>
      <c r="AI17" s="1492">
        <v>371</v>
      </c>
      <c r="AJ17" s="1485">
        <v>520138</v>
      </c>
      <c r="AK17" s="1493">
        <v>378.8</v>
      </c>
      <c r="AL17" s="1488">
        <v>-6.9</v>
      </c>
      <c r="AM17" s="1488">
        <v>-10.7</v>
      </c>
      <c r="AN17" s="1488">
        <v>-6.3</v>
      </c>
      <c r="AO17" s="1488">
        <v>-14.8</v>
      </c>
      <c r="AP17" s="1488">
        <v>5.6</v>
      </c>
      <c r="AQ17" s="1488">
        <v>5.3</v>
      </c>
      <c r="AR17" s="1488">
        <v>-0.2</v>
      </c>
      <c r="AS17" s="1488">
        <v>-2.2999999999999998</v>
      </c>
      <c r="AT17" s="1488">
        <v>-2.1</v>
      </c>
      <c r="AU17" s="1488">
        <v>2.2000000000000002</v>
      </c>
      <c r="AV17" s="1488">
        <v>6.4</v>
      </c>
      <c r="AW17" s="1488">
        <v>9.3000000000000007</v>
      </c>
      <c r="AX17" s="1488">
        <v>-3.2</v>
      </c>
      <c r="AY17" s="1488">
        <v>-5.9</v>
      </c>
      <c r="AZ17" s="1488">
        <v>-9.6</v>
      </c>
      <c r="BA17" s="1488">
        <v>-19.100000000000001</v>
      </c>
      <c r="BB17" s="1488">
        <v>4.7</v>
      </c>
      <c r="BC17" s="1488">
        <v>10.1</v>
      </c>
      <c r="BD17" s="1488">
        <v>5.2</v>
      </c>
      <c r="BE17" s="1488">
        <v>6.9</v>
      </c>
      <c r="BF17" s="1488">
        <v>10.199999999999999</v>
      </c>
      <c r="BG17" s="1488">
        <v>22.9</v>
      </c>
      <c r="BH17" s="1488">
        <v>6.7</v>
      </c>
      <c r="BI17" s="1488">
        <v>21.9</v>
      </c>
      <c r="BJ17" s="1488">
        <v>-11.5</v>
      </c>
      <c r="BK17" s="1488">
        <v>-22.6</v>
      </c>
      <c r="BL17" s="1488">
        <v>14</v>
      </c>
      <c r="BM17" s="1488">
        <v>17.399999999999999</v>
      </c>
      <c r="BN17" s="1488">
        <v>16.7</v>
      </c>
      <c r="BO17" s="1488">
        <v>5</v>
      </c>
      <c r="BP17" s="1488">
        <v>14.8</v>
      </c>
      <c r="BQ17" s="1488">
        <v>10.1</v>
      </c>
      <c r="BR17" s="1488">
        <v>7.5296248211760624</v>
      </c>
      <c r="BS17" s="1489">
        <v>2.1</v>
      </c>
      <c r="BT17" s="1480"/>
      <c r="BU17" s="1480"/>
      <c r="BV17" s="1481"/>
      <c r="BW17" s="1481"/>
    </row>
    <row r="18" spans="1:75" ht="19.5" customHeight="1">
      <c r="A18" s="1482" t="s">
        <v>1256</v>
      </c>
      <c r="B18" s="1483">
        <v>269744</v>
      </c>
      <c r="C18" s="1484">
        <v>222.5</v>
      </c>
      <c r="D18" s="1483">
        <v>275840</v>
      </c>
      <c r="E18" s="1484">
        <v>218.8</v>
      </c>
      <c r="F18" s="1483">
        <v>271980</v>
      </c>
      <c r="G18" s="1484">
        <v>192.1</v>
      </c>
      <c r="H18" s="1483">
        <v>278976</v>
      </c>
      <c r="I18" s="1484">
        <v>198</v>
      </c>
      <c r="J18" s="1483">
        <v>292273</v>
      </c>
      <c r="K18" s="1496">
        <v>205.8</v>
      </c>
      <c r="L18" s="1483">
        <v>283046</v>
      </c>
      <c r="M18" s="1496">
        <v>209.9</v>
      </c>
      <c r="N18" s="1483">
        <v>275103</v>
      </c>
      <c r="O18" s="1496">
        <v>206.3</v>
      </c>
      <c r="P18" s="1483">
        <v>267866</v>
      </c>
      <c r="Q18" s="1496">
        <v>198.6</v>
      </c>
      <c r="R18" s="1483">
        <v>230431</v>
      </c>
      <c r="S18" s="1496">
        <v>156.30000000000001</v>
      </c>
      <c r="T18" s="1483">
        <v>241698</v>
      </c>
      <c r="U18" s="1496">
        <v>175.5</v>
      </c>
      <c r="V18" s="1485">
        <v>259863</v>
      </c>
      <c r="W18" s="1496">
        <v>188.8</v>
      </c>
      <c r="X18" s="1485">
        <v>261997</v>
      </c>
      <c r="Y18" s="1496">
        <v>211.5</v>
      </c>
      <c r="Z18" s="1485">
        <v>273587</v>
      </c>
      <c r="AA18" s="1496">
        <v>246.6</v>
      </c>
      <c r="AB18" s="1485">
        <v>251453</v>
      </c>
      <c r="AC18" s="1496">
        <v>217.1</v>
      </c>
      <c r="AD18" s="1485">
        <v>269363</v>
      </c>
      <c r="AE18" s="1496">
        <v>225</v>
      </c>
      <c r="AF18" s="1485">
        <v>357194</v>
      </c>
      <c r="AG18" s="1496">
        <v>266</v>
      </c>
      <c r="AH18" s="1485">
        <v>406870</v>
      </c>
      <c r="AI18" s="1496">
        <v>277.10000000000002</v>
      </c>
      <c r="AJ18" s="1485">
        <v>433617</v>
      </c>
      <c r="AK18" s="1497">
        <v>293.8</v>
      </c>
      <c r="AL18" s="1498">
        <v>2.2999999999999998</v>
      </c>
      <c r="AM18" s="1498">
        <v>-1.7</v>
      </c>
      <c r="AN18" s="1498">
        <v>-1.4</v>
      </c>
      <c r="AO18" s="1498">
        <v>-12.2</v>
      </c>
      <c r="AP18" s="1498">
        <v>2.6</v>
      </c>
      <c r="AQ18" s="1498">
        <v>3.1</v>
      </c>
      <c r="AR18" s="1498">
        <v>4.8</v>
      </c>
      <c r="AS18" s="1498">
        <v>3.9</v>
      </c>
      <c r="AT18" s="1498">
        <v>-3.2</v>
      </c>
      <c r="AU18" s="1498">
        <v>2</v>
      </c>
      <c r="AV18" s="1498">
        <v>-2.8</v>
      </c>
      <c r="AW18" s="1498">
        <v>-1.7</v>
      </c>
      <c r="AX18" s="1498">
        <v>-2.6</v>
      </c>
      <c r="AY18" s="1498">
        <v>-3.7</v>
      </c>
      <c r="AZ18" s="1498">
        <v>-14</v>
      </c>
      <c r="BA18" s="1498">
        <v>-21.3</v>
      </c>
      <c r="BB18" s="1498">
        <v>4.9000000000000004</v>
      </c>
      <c r="BC18" s="1498">
        <v>12.3</v>
      </c>
      <c r="BD18" s="1498">
        <v>7.5</v>
      </c>
      <c r="BE18" s="1498">
        <v>7.5</v>
      </c>
      <c r="BF18" s="1498">
        <v>0.8</v>
      </c>
      <c r="BG18" s="1498">
        <v>12.1</v>
      </c>
      <c r="BH18" s="1498">
        <v>4.4000000000000004</v>
      </c>
      <c r="BI18" s="1498">
        <v>16.600000000000001</v>
      </c>
      <c r="BJ18" s="1498">
        <v>-8.1</v>
      </c>
      <c r="BK18" s="1498">
        <v>-12</v>
      </c>
      <c r="BL18" s="1498">
        <v>7.1</v>
      </c>
      <c r="BM18" s="1498">
        <v>3.6</v>
      </c>
      <c r="BN18" s="1498">
        <v>32.6</v>
      </c>
      <c r="BO18" s="1498">
        <v>18.2</v>
      </c>
      <c r="BP18" s="1498">
        <v>13.9</v>
      </c>
      <c r="BQ18" s="1498">
        <v>4.2</v>
      </c>
      <c r="BR18" s="1498">
        <v>6.5738442254282701</v>
      </c>
      <c r="BS18" s="1499">
        <v>6</v>
      </c>
      <c r="BT18" s="1480"/>
      <c r="BU18" s="1480"/>
      <c r="BV18" s="1481"/>
      <c r="BW18" s="1481"/>
    </row>
    <row r="19" spans="1:75" ht="19.5" customHeight="1">
      <c r="A19" s="1482" t="s">
        <v>1257</v>
      </c>
      <c r="B19" s="1483">
        <v>107454</v>
      </c>
      <c r="C19" s="1484">
        <v>83.4</v>
      </c>
      <c r="D19" s="1483">
        <v>111327</v>
      </c>
      <c r="E19" s="1484">
        <v>87.8</v>
      </c>
      <c r="F19" s="1483">
        <v>123800</v>
      </c>
      <c r="G19" s="1484">
        <v>83.2</v>
      </c>
      <c r="H19" s="1483">
        <v>114048</v>
      </c>
      <c r="I19" s="1484">
        <v>73.7</v>
      </c>
      <c r="J19" s="1483">
        <v>104822</v>
      </c>
      <c r="K19" s="1496">
        <v>73.7</v>
      </c>
      <c r="L19" s="1483">
        <v>95682</v>
      </c>
      <c r="M19" s="1496">
        <v>64.3</v>
      </c>
      <c r="N19" s="1483">
        <v>94741</v>
      </c>
      <c r="O19" s="1496">
        <v>67.8</v>
      </c>
      <c r="P19" s="1483">
        <v>97900</v>
      </c>
      <c r="Q19" s="1496">
        <v>72.400000000000006</v>
      </c>
      <c r="R19" s="1483">
        <v>89670</v>
      </c>
      <c r="S19" s="1496">
        <v>61</v>
      </c>
      <c r="T19" s="1483">
        <v>92643</v>
      </c>
      <c r="U19" s="1496">
        <v>62.4</v>
      </c>
      <c r="V19" s="1485">
        <v>92878</v>
      </c>
      <c r="W19" s="1496">
        <v>64.8</v>
      </c>
      <c r="X19" s="1485">
        <v>84020</v>
      </c>
      <c r="Y19" s="1496">
        <v>62.8</v>
      </c>
      <c r="Z19" s="1485">
        <v>81542</v>
      </c>
      <c r="AA19" s="1496">
        <v>59.2</v>
      </c>
      <c r="AB19" s="1485">
        <v>81437</v>
      </c>
      <c r="AC19" s="1496">
        <v>65</v>
      </c>
      <c r="AD19" s="1485">
        <v>108093</v>
      </c>
      <c r="AE19" s="1496">
        <v>81.900000000000006</v>
      </c>
      <c r="AF19" s="1485">
        <v>124192</v>
      </c>
      <c r="AG19" s="1496">
        <v>83.8</v>
      </c>
      <c r="AH19" s="1485">
        <v>144676</v>
      </c>
      <c r="AI19" s="1496">
        <v>89.5</v>
      </c>
      <c r="AJ19" s="1485">
        <v>158685</v>
      </c>
      <c r="AK19" s="1497">
        <v>91.9</v>
      </c>
      <c r="AL19" s="1498">
        <v>3.6</v>
      </c>
      <c r="AM19" s="1498">
        <v>5.4</v>
      </c>
      <c r="AN19" s="1498">
        <v>11.2</v>
      </c>
      <c r="AO19" s="1498">
        <v>-5.3</v>
      </c>
      <c r="AP19" s="1498">
        <v>-7.9</v>
      </c>
      <c r="AQ19" s="1498">
        <v>-11.4</v>
      </c>
      <c r="AR19" s="1498">
        <v>-8.1</v>
      </c>
      <c r="AS19" s="1498">
        <v>0</v>
      </c>
      <c r="AT19" s="1498">
        <v>-8.6999999999999993</v>
      </c>
      <c r="AU19" s="1498">
        <v>-12.7</v>
      </c>
      <c r="AV19" s="1498">
        <v>-1</v>
      </c>
      <c r="AW19" s="1498">
        <v>5.5</v>
      </c>
      <c r="AX19" s="1498">
        <v>3.3</v>
      </c>
      <c r="AY19" s="1498">
        <v>6.8</v>
      </c>
      <c r="AZ19" s="1498">
        <v>-8.4</v>
      </c>
      <c r="BA19" s="1498">
        <v>-15.7</v>
      </c>
      <c r="BB19" s="1498">
        <v>3.3</v>
      </c>
      <c r="BC19" s="1498">
        <v>2.2999999999999998</v>
      </c>
      <c r="BD19" s="1498">
        <v>0.3</v>
      </c>
      <c r="BE19" s="1498">
        <v>3.7</v>
      </c>
      <c r="BF19" s="1498">
        <v>-9.5</v>
      </c>
      <c r="BG19" s="1498">
        <v>-3</v>
      </c>
      <c r="BH19" s="1498">
        <v>-2.9</v>
      </c>
      <c r="BI19" s="1498">
        <v>-5.8</v>
      </c>
      <c r="BJ19" s="1498">
        <v>-0.1</v>
      </c>
      <c r="BK19" s="1498">
        <v>9.9</v>
      </c>
      <c r="BL19" s="1498">
        <v>32.700000000000003</v>
      </c>
      <c r="BM19" s="1498">
        <v>26</v>
      </c>
      <c r="BN19" s="1498">
        <v>14.9</v>
      </c>
      <c r="BO19" s="1498">
        <v>2.2999999999999998</v>
      </c>
      <c r="BP19" s="1498">
        <v>16.5</v>
      </c>
      <c r="BQ19" s="1498">
        <v>6.8</v>
      </c>
      <c r="BR19" s="1498">
        <v>9.6999999999999993</v>
      </c>
      <c r="BS19" s="1499">
        <v>2.7</v>
      </c>
      <c r="BT19" s="1480"/>
      <c r="BU19" s="1480"/>
      <c r="BV19" s="1481"/>
      <c r="BW19" s="1481"/>
    </row>
    <row r="20" spans="1:75" ht="19.5" customHeight="1">
      <c r="A20" s="1500" t="s">
        <v>1258</v>
      </c>
      <c r="B20" s="1501">
        <v>74887</v>
      </c>
      <c r="C20" s="1502">
        <v>49.9</v>
      </c>
      <c r="D20" s="1501">
        <v>77822</v>
      </c>
      <c r="E20" s="1502">
        <v>60.8</v>
      </c>
      <c r="F20" s="1501">
        <v>83919</v>
      </c>
      <c r="G20" s="1502">
        <v>56.1</v>
      </c>
      <c r="H20" s="1501">
        <v>78723</v>
      </c>
      <c r="I20" s="1502">
        <v>49.2</v>
      </c>
      <c r="J20" s="1501">
        <v>75656</v>
      </c>
      <c r="K20" s="1503">
        <v>51.8</v>
      </c>
      <c r="L20" s="1501">
        <v>71022</v>
      </c>
      <c r="M20" s="1503">
        <v>49.1</v>
      </c>
      <c r="N20" s="1501">
        <v>73742</v>
      </c>
      <c r="O20" s="1503">
        <v>51.4</v>
      </c>
      <c r="P20" s="1501">
        <v>72127</v>
      </c>
      <c r="Q20" s="1503">
        <v>51.6</v>
      </c>
      <c r="R20" s="1501">
        <v>66201</v>
      </c>
      <c r="S20" s="1503">
        <v>42.7</v>
      </c>
      <c r="T20" s="1501">
        <v>61199</v>
      </c>
      <c r="U20" s="1503">
        <v>40.9</v>
      </c>
      <c r="V20" s="1501">
        <v>65339</v>
      </c>
      <c r="W20" s="1503">
        <v>41.6</v>
      </c>
      <c r="X20" s="1501">
        <v>54772</v>
      </c>
      <c r="Y20" s="1503">
        <v>41.6</v>
      </c>
      <c r="Z20" s="1501">
        <v>54813</v>
      </c>
      <c r="AA20" s="1503">
        <v>37.6</v>
      </c>
      <c r="AB20" s="1501">
        <v>56863</v>
      </c>
      <c r="AC20" s="1503">
        <v>43.7</v>
      </c>
      <c r="AD20" s="1501">
        <v>78348</v>
      </c>
      <c r="AE20" s="1503">
        <v>52.6</v>
      </c>
      <c r="AF20" s="1501">
        <v>87927</v>
      </c>
      <c r="AG20" s="1503">
        <v>50.9</v>
      </c>
      <c r="AH20" s="1501">
        <v>98924</v>
      </c>
      <c r="AI20" s="1503">
        <v>55.8</v>
      </c>
      <c r="AJ20" s="1501">
        <v>106563</v>
      </c>
      <c r="AK20" s="1504">
        <v>56.4</v>
      </c>
      <c r="AL20" s="1505">
        <v>3.9</v>
      </c>
      <c r="AM20" s="1505">
        <v>21.8</v>
      </c>
      <c r="AN20" s="1505">
        <v>7.8</v>
      </c>
      <c r="AO20" s="1505">
        <v>-7.6</v>
      </c>
      <c r="AP20" s="1505">
        <v>-6.2</v>
      </c>
      <c r="AQ20" s="1505">
        <v>-12.4</v>
      </c>
      <c r="AR20" s="1505">
        <v>-3.9</v>
      </c>
      <c r="AS20" s="1505">
        <v>5.3</v>
      </c>
      <c r="AT20" s="1505">
        <v>-6.1</v>
      </c>
      <c r="AU20" s="1505">
        <v>-5.2</v>
      </c>
      <c r="AV20" s="1505">
        <v>3.8</v>
      </c>
      <c r="AW20" s="1505">
        <v>4.5</v>
      </c>
      <c r="AX20" s="1505">
        <v>-2.2000000000000002</v>
      </c>
      <c r="AY20" s="1505">
        <v>0.4</v>
      </c>
      <c r="AZ20" s="1505">
        <v>-8.1999999999999993</v>
      </c>
      <c r="BA20" s="1505">
        <v>-17.3</v>
      </c>
      <c r="BB20" s="1505">
        <v>-7.6</v>
      </c>
      <c r="BC20" s="1505">
        <v>-4.2</v>
      </c>
      <c r="BD20" s="1505">
        <v>6.8</v>
      </c>
      <c r="BE20" s="1505">
        <v>1.9</v>
      </c>
      <c r="BF20" s="1505">
        <v>-16.2</v>
      </c>
      <c r="BG20" s="1505">
        <v>-0.1</v>
      </c>
      <c r="BH20" s="1505">
        <v>0.1</v>
      </c>
      <c r="BI20" s="1505">
        <v>-9.6</v>
      </c>
      <c r="BJ20" s="1505">
        <v>3.7</v>
      </c>
      <c r="BK20" s="1505">
        <v>16.100000000000001</v>
      </c>
      <c r="BL20" s="1505">
        <v>37.799999999999997</v>
      </c>
      <c r="BM20" s="1505">
        <v>20.399999999999999</v>
      </c>
      <c r="BN20" s="1505">
        <v>12.2</v>
      </c>
      <c r="BO20" s="1505">
        <v>-3.2</v>
      </c>
      <c r="BP20" s="1505">
        <v>12.5</v>
      </c>
      <c r="BQ20" s="1505">
        <v>9.6</v>
      </c>
      <c r="BR20" s="1505">
        <v>7.7</v>
      </c>
      <c r="BS20" s="1506">
        <v>1.1000000000000001</v>
      </c>
      <c r="BT20" s="1480"/>
      <c r="BU20" s="1480"/>
      <c r="BV20" s="1481"/>
      <c r="BW20" s="1481"/>
    </row>
    <row r="21" spans="1:75" s="281" customFormat="1" ht="16.5" customHeight="1">
      <c r="A21" s="278" t="s">
        <v>1372</v>
      </c>
      <c r="B21" s="279"/>
      <c r="C21" s="279"/>
      <c r="D21" s="279"/>
      <c r="E21" s="279"/>
      <c r="F21" s="279"/>
      <c r="G21" s="279"/>
      <c r="H21" s="280"/>
      <c r="M21" s="1507"/>
      <c r="O21" s="1507"/>
      <c r="Q21" s="1507"/>
      <c r="S21" s="1508"/>
      <c r="U21" s="1508"/>
      <c r="W21" s="1509"/>
      <c r="Y21" s="1510"/>
      <c r="Z21" s="280"/>
      <c r="AA21" s="1511"/>
      <c r="AC21" s="1509"/>
      <c r="AD21" s="280"/>
      <c r="AE21" s="280"/>
      <c r="AF21" s="280"/>
      <c r="AG21" s="280"/>
      <c r="AI21" s="280"/>
      <c r="AL21" s="1512"/>
      <c r="AM21" s="1512"/>
      <c r="AN21" s="1512"/>
      <c r="AO21" s="1512"/>
      <c r="AP21" s="1512"/>
      <c r="AQ21" s="1512"/>
      <c r="AR21" s="1512"/>
      <c r="AS21" s="1512"/>
      <c r="AT21" s="1512"/>
      <c r="AU21" s="1512"/>
      <c r="AV21" s="1512"/>
      <c r="AW21" s="1512"/>
      <c r="AX21" s="1512"/>
      <c r="AY21" s="1512"/>
      <c r="AZ21" s="1512"/>
      <c r="BA21" s="1512"/>
      <c r="BB21" s="1512"/>
      <c r="BC21" s="1512"/>
      <c r="BD21" s="1512"/>
      <c r="BE21" s="1512"/>
      <c r="BF21" s="1512"/>
      <c r="BG21" s="1512"/>
      <c r="BH21" s="1512"/>
      <c r="BI21" s="1512"/>
      <c r="BJ21" s="1512"/>
      <c r="BK21" s="1512"/>
      <c r="BL21" s="280"/>
      <c r="BM21" s="280"/>
      <c r="BO21" s="280"/>
      <c r="BP21" s="280"/>
      <c r="BQ21" s="280"/>
    </row>
    <row r="22" spans="1:75">
      <c r="I22" s="1513"/>
      <c r="K22" s="1513"/>
      <c r="M22" s="1507"/>
      <c r="O22" s="1507"/>
      <c r="Q22" s="1507"/>
      <c r="S22" s="1508"/>
      <c r="U22" s="1508"/>
      <c r="W22" s="1509"/>
      <c r="Y22" s="1510"/>
      <c r="AA22" s="1511"/>
      <c r="AC22" s="1509"/>
      <c r="AL22" s="1512"/>
      <c r="AM22" s="1512"/>
      <c r="AN22" s="1512"/>
      <c r="AO22" s="1512"/>
      <c r="AP22" s="1512"/>
      <c r="AQ22" s="1512"/>
      <c r="AR22" s="1512"/>
      <c r="AS22" s="1512"/>
      <c r="AT22" s="1512"/>
      <c r="AU22" s="1512"/>
      <c r="AV22" s="1512"/>
      <c r="AW22" s="1512"/>
      <c r="AX22" s="1512"/>
      <c r="AY22" s="1512"/>
      <c r="AZ22" s="1512"/>
      <c r="BA22" s="1512"/>
      <c r="BB22" s="1512"/>
      <c r="BC22" s="1512"/>
      <c r="BD22" s="1512"/>
      <c r="BE22" s="1512"/>
      <c r="BF22" s="1512"/>
      <c r="BG22" s="1512"/>
      <c r="BH22" s="1512"/>
      <c r="BI22" s="1512"/>
      <c r="BJ22" s="1512"/>
      <c r="BK22" s="1512"/>
    </row>
    <row r="23" spans="1:75">
      <c r="B23" s="1514"/>
      <c r="C23" s="1514"/>
      <c r="D23" s="1514"/>
      <c r="E23" s="1514"/>
      <c r="F23" s="1514"/>
      <c r="G23" s="1514"/>
      <c r="H23" s="1514"/>
      <c r="I23" s="1514"/>
      <c r="J23" s="1514"/>
      <c r="K23" s="1514"/>
      <c r="L23" s="1514"/>
      <c r="M23" s="1514"/>
      <c r="N23" s="1514"/>
      <c r="O23" s="1514"/>
      <c r="P23" s="1514"/>
      <c r="Q23" s="1514"/>
      <c r="R23" s="1514"/>
      <c r="S23" s="1514"/>
      <c r="T23" s="1514"/>
      <c r="U23" s="1514"/>
      <c r="V23" s="1514"/>
      <c r="W23" s="1514"/>
      <c r="X23" s="1514"/>
      <c r="Y23" s="1514"/>
      <c r="Z23" s="1514"/>
      <c r="AA23" s="1514"/>
      <c r="AB23" s="1514"/>
      <c r="AC23" s="1514"/>
      <c r="AD23" s="1514"/>
      <c r="AE23" s="1514"/>
      <c r="AF23" s="1514"/>
      <c r="AG23" s="1514"/>
      <c r="AH23" s="1514"/>
      <c r="AI23" s="1514"/>
      <c r="AJ23" s="1514"/>
      <c r="AK23" s="1514"/>
      <c r="AL23" s="1514"/>
      <c r="AM23" s="1514"/>
      <c r="AN23" s="1514"/>
      <c r="AO23" s="1514"/>
      <c r="AP23" s="1514"/>
      <c r="AQ23" s="1514"/>
      <c r="AR23" s="1514"/>
      <c r="AS23" s="1514"/>
      <c r="AT23" s="1514"/>
      <c r="AU23" s="1514"/>
      <c r="AV23" s="1514"/>
      <c r="AW23" s="1514"/>
      <c r="AX23" s="1514"/>
      <c r="AY23" s="1514"/>
      <c r="AZ23" s="1514"/>
      <c r="BA23" s="1514"/>
      <c r="BB23" s="1514"/>
      <c r="BC23" s="1514"/>
      <c r="BD23" s="1514"/>
      <c r="BE23" s="1514"/>
      <c r="BF23" s="1514"/>
      <c r="BG23" s="1514"/>
      <c r="BH23" s="1514"/>
      <c r="BI23" s="1514"/>
      <c r="BJ23" s="1514"/>
      <c r="BK23" s="1514"/>
      <c r="BL23" s="1514"/>
      <c r="BM23" s="1514"/>
      <c r="BN23" s="1514"/>
      <c r="BO23" s="1514"/>
    </row>
    <row r="24" spans="1:75" s="1515" customFormat="1">
      <c r="B24" s="1514"/>
      <c r="C24" s="1514"/>
      <c r="D24" s="1514"/>
      <c r="E24" s="1514"/>
      <c r="F24" s="1514"/>
      <c r="G24" s="1514"/>
      <c r="H24" s="1514"/>
      <c r="I24" s="1514"/>
      <c r="J24" s="1514"/>
      <c r="K24" s="1514"/>
      <c r="L24" s="1514"/>
      <c r="M24" s="1514"/>
      <c r="N24" s="1514"/>
      <c r="O24" s="1514"/>
      <c r="P24" s="1514"/>
      <c r="Q24" s="1514"/>
      <c r="R24" s="1514"/>
      <c r="S24" s="1514"/>
      <c r="T24" s="1514"/>
      <c r="U24" s="1514"/>
      <c r="V24" s="1514"/>
      <c r="W24" s="1514"/>
      <c r="X24" s="1514"/>
      <c r="Y24" s="1514"/>
      <c r="Z24" s="1514"/>
      <c r="AA24" s="1514"/>
      <c r="AB24" s="1514"/>
      <c r="AC24" s="1514"/>
      <c r="AD24" s="1514"/>
      <c r="AE24" s="1514"/>
      <c r="AF24" s="1514"/>
      <c r="AG24" s="1514"/>
      <c r="AH24" s="1514"/>
      <c r="AI24" s="1516"/>
      <c r="AJ24" s="1514"/>
      <c r="AK24" s="1514"/>
      <c r="AL24" s="1514"/>
      <c r="AM24" s="1514"/>
      <c r="AN24" s="1514"/>
      <c r="AO24" s="1514"/>
      <c r="AP24" s="1514"/>
      <c r="AQ24" s="1514"/>
      <c r="AR24" s="1514"/>
      <c r="AS24" s="1514"/>
      <c r="AT24" s="1514"/>
      <c r="AU24" s="1514"/>
      <c r="AV24" s="1514"/>
      <c r="AW24" s="1514"/>
      <c r="AX24" s="1514"/>
      <c r="AY24" s="1514"/>
      <c r="AZ24" s="1514"/>
      <c r="BA24" s="1514"/>
      <c r="BB24" s="1514"/>
      <c r="BC24" s="1514"/>
      <c r="BD24" s="1514"/>
      <c r="BE24" s="1514"/>
      <c r="BF24" s="1514"/>
      <c r="BG24" s="1514"/>
      <c r="BH24" s="1514"/>
      <c r="BI24" s="1514"/>
      <c r="BJ24" s="1514"/>
      <c r="BK24" s="1514"/>
      <c r="BL24" s="1514"/>
      <c r="BM24" s="1514"/>
      <c r="BN24" s="1514"/>
      <c r="BO24" s="1514"/>
      <c r="BR24" s="1453"/>
      <c r="BS24" s="1453"/>
    </row>
    <row r="25" spans="1:75" s="1515" customFormat="1">
      <c r="B25" s="1514"/>
      <c r="C25" s="1514"/>
      <c r="D25" s="1514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4"/>
      <c r="Y25" s="1514"/>
      <c r="Z25" s="1514"/>
      <c r="AA25" s="1514"/>
      <c r="AB25" s="1514"/>
      <c r="AC25" s="1514"/>
      <c r="AD25" s="1514"/>
      <c r="AE25" s="1514"/>
      <c r="AF25" s="1514"/>
      <c r="AG25" s="1514"/>
      <c r="AH25" s="1514"/>
      <c r="AI25" s="1516"/>
      <c r="AJ25" s="1514"/>
      <c r="AK25" s="1514"/>
      <c r="AL25" s="1514"/>
      <c r="AM25" s="1514"/>
      <c r="AN25" s="1514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4"/>
      <c r="BI25" s="1514"/>
      <c r="BJ25" s="1514"/>
      <c r="BK25" s="1514"/>
      <c r="BL25" s="1514"/>
      <c r="BM25" s="1514"/>
      <c r="BN25" s="1514"/>
      <c r="BO25" s="1514"/>
      <c r="BP25" s="1517"/>
      <c r="BQ25" s="1517"/>
      <c r="BR25" s="1453"/>
      <c r="BS25" s="1453"/>
    </row>
    <row r="26" spans="1:75" s="1515" customFormat="1">
      <c r="B26" s="1514"/>
      <c r="C26" s="1514"/>
      <c r="D26" s="1514"/>
      <c r="E26" s="1514"/>
      <c r="F26" s="1514"/>
      <c r="G26" s="1514"/>
      <c r="H26" s="1514"/>
      <c r="I26" s="1514"/>
      <c r="J26" s="1514"/>
      <c r="K26" s="1514"/>
      <c r="L26" s="1514"/>
      <c r="M26" s="1514"/>
      <c r="N26" s="1514"/>
      <c r="O26" s="1514"/>
      <c r="P26" s="1514"/>
      <c r="Q26" s="1514"/>
      <c r="R26" s="1514"/>
      <c r="S26" s="1514"/>
      <c r="T26" s="1514"/>
      <c r="U26" s="1514"/>
      <c r="V26" s="1514"/>
      <c r="W26" s="1514"/>
      <c r="X26" s="1514"/>
      <c r="Y26" s="1514"/>
      <c r="Z26" s="1514"/>
      <c r="AA26" s="1514"/>
      <c r="AB26" s="1514"/>
      <c r="AC26" s="1514"/>
      <c r="AD26" s="1514"/>
      <c r="AE26" s="1514"/>
      <c r="AF26" s="1514"/>
      <c r="AG26" s="1514"/>
      <c r="AH26" s="1514"/>
      <c r="AI26" s="1516"/>
      <c r="AJ26" s="1514"/>
      <c r="AK26" s="1514"/>
      <c r="AL26" s="1514"/>
      <c r="AM26" s="1514"/>
      <c r="AN26" s="1514"/>
      <c r="AO26" s="1514"/>
      <c r="AP26" s="1514"/>
      <c r="AQ26" s="1514"/>
      <c r="AR26" s="1514"/>
      <c r="AS26" s="1514"/>
      <c r="AT26" s="1514"/>
      <c r="AU26" s="1514"/>
      <c r="AV26" s="1514"/>
      <c r="AW26" s="1514"/>
      <c r="AX26" s="1514"/>
      <c r="AY26" s="1514"/>
      <c r="AZ26" s="1514"/>
      <c r="BA26" s="1514"/>
      <c r="BB26" s="1514"/>
      <c r="BC26" s="1514"/>
      <c r="BD26" s="1514"/>
      <c r="BE26" s="1514"/>
      <c r="BF26" s="1514"/>
      <c r="BG26" s="1514"/>
      <c r="BH26" s="1514"/>
      <c r="BI26" s="1514"/>
      <c r="BJ26" s="1514"/>
      <c r="BK26" s="1514"/>
      <c r="BL26" s="1514"/>
      <c r="BM26" s="1514"/>
      <c r="BN26" s="1514"/>
      <c r="BO26" s="1514"/>
      <c r="BP26" s="1517"/>
      <c r="BQ26" s="1517"/>
      <c r="BR26" s="1453"/>
      <c r="BS26" s="1453"/>
    </row>
    <row r="27" spans="1:75" s="1515" customFormat="1">
      <c r="B27" s="1514"/>
      <c r="C27" s="1514"/>
      <c r="D27" s="1514"/>
      <c r="E27" s="1514"/>
      <c r="F27" s="1514"/>
      <c r="G27" s="1514"/>
      <c r="H27" s="1514"/>
      <c r="I27" s="1514"/>
      <c r="J27" s="1514"/>
      <c r="K27" s="1514"/>
      <c r="L27" s="1514"/>
      <c r="M27" s="1514"/>
      <c r="N27" s="1514"/>
      <c r="O27" s="1514"/>
      <c r="P27" s="1514"/>
      <c r="Q27" s="1514"/>
      <c r="R27" s="1514"/>
      <c r="S27" s="1514"/>
      <c r="T27" s="1514"/>
      <c r="U27" s="1514"/>
      <c r="V27" s="1514"/>
      <c r="W27" s="1514"/>
      <c r="X27" s="1514"/>
      <c r="Y27" s="1514"/>
      <c r="Z27" s="1514"/>
      <c r="AA27" s="1514"/>
      <c r="AB27" s="1514"/>
      <c r="AC27" s="1514"/>
      <c r="AD27" s="1514"/>
      <c r="AE27" s="1514"/>
      <c r="AF27" s="1514"/>
      <c r="AG27" s="1514"/>
      <c r="AH27" s="1514"/>
      <c r="AI27" s="1516"/>
      <c r="AJ27" s="1514"/>
      <c r="AK27" s="1514"/>
      <c r="AL27" s="1514"/>
      <c r="AM27" s="1514"/>
      <c r="AN27" s="1514"/>
      <c r="AO27" s="1514"/>
      <c r="AP27" s="1514"/>
      <c r="AQ27" s="1514"/>
      <c r="AR27" s="1514"/>
      <c r="AS27" s="1514"/>
      <c r="AT27" s="1514"/>
      <c r="AU27" s="1514"/>
      <c r="AV27" s="1514"/>
      <c r="AW27" s="1514"/>
      <c r="AX27" s="1514"/>
      <c r="AY27" s="1514"/>
      <c r="AZ27" s="1514"/>
      <c r="BA27" s="1514"/>
      <c r="BB27" s="1514"/>
      <c r="BC27" s="1514"/>
      <c r="BD27" s="1514"/>
      <c r="BE27" s="1514"/>
      <c r="BF27" s="1514"/>
      <c r="BG27" s="1514"/>
      <c r="BH27" s="1514"/>
      <c r="BI27" s="1514"/>
      <c r="BJ27" s="1514"/>
      <c r="BK27" s="1514"/>
      <c r="BL27" s="1514"/>
      <c r="BM27" s="1514"/>
      <c r="BN27" s="1514"/>
      <c r="BO27" s="1514"/>
      <c r="BP27" s="1517"/>
      <c r="BQ27" s="1517"/>
      <c r="BR27" s="1453"/>
      <c r="BS27" s="1453"/>
    </row>
    <row r="28" spans="1:75" s="1515" customFormat="1">
      <c r="B28" s="1514"/>
      <c r="C28" s="1514"/>
      <c r="D28" s="1514"/>
      <c r="E28" s="1514"/>
      <c r="F28" s="1514"/>
      <c r="G28" s="1514"/>
      <c r="H28" s="1514"/>
      <c r="I28" s="1514"/>
      <c r="J28" s="1514"/>
      <c r="K28" s="1514"/>
      <c r="L28" s="1514"/>
      <c r="M28" s="1514"/>
      <c r="N28" s="1514"/>
      <c r="O28" s="1514"/>
      <c r="P28" s="1514"/>
      <c r="Q28" s="1514"/>
      <c r="R28" s="1514"/>
      <c r="S28" s="1514"/>
      <c r="T28" s="1514"/>
      <c r="U28" s="1514"/>
      <c r="V28" s="1514"/>
      <c r="W28" s="1514"/>
      <c r="X28" s="1514"/>
      <c r="Y28" s="1514"/>
      <c r="Z28" s="1514"/>
      <c r="AA28" s="1514"/>
      <c r="AB28" s="1514"/>
      <c r="AC28" s="1514"/>
      <c r="AD28" s="1514"/>
      <c r="AE28" s="1514"/>
      <c r="AF28" s="1514"/>
      <c r="AG28" s="1514"/>
      <c r="AH28" s="1514"/>
      <c r="AI28" s="1516"/>
      <c r="AJ28" s="1514"/>
      <c r="AK28" s="1514"/>
      <c r="AL28" s="1514"/>
      <c r="AM28" s="1514"/>
      <c r="AN28" s="1514"/>
      <c r="AO28" s="1514"/>
      <c r="AP28" s="1514"/>
      <c r="AQ28" s="1514"/>
      <c r="AR28" s="1514"/>
      <c r="AS28" s="1514"/>
      <c r="AT28" s="1514"/>
      <c r="AU28" s="1514"/>
      <c r="AV28" s="1514"/>
      <c r="AW28" s="1514"/>
      <c r="AX28" s="1514"/>
      <c r="AY28" s="1514"/>
      <c r="AZ28" s="1514"/>
      <c r="BA28" s="1514"/>
      <c r="BB28" s="1514"/>
      <c r="BC28" s="1514"/>
      <c r="BD28" s="1514"/>
      <c r="BE28" s="1514"/>
      <c r="BF28" s="1514"/>
      <c r="BG28" s="1514"/>
      <c r="BH28" s="1514"/>
      <c r="BI28" s="1514"/>
      <c r="BJ28" s="1514"/>
      <c r="BK28" s="1514"/>
      <c r="BL28" s="1514"/>
      <c r="BM28" s="1514"/>
      <c r="BN28" s="1514"/>
      <c r="BO28" s="1514"/>
      <c r="BP28" s="1517"/>
      <c r="BQ28" s="1517"/>
      <c r="BR28" s="1453"/>
      <c r="BS28" s="1453"/>
    </row>
    <row r="29" spans="1:75" s="1515" customFormat="1">
      <c r="B29" s="1514"/>
      <c r="C29" s="1514"/>
      <c r="D29" s="1514"/>
      <c r="E29" s="1514"/>
      <c r="F29" s="1514"/>
      <c r="G29" s="1514"/>
      <c r="H29" s="1514"/>
      <c r="I29" s="1514"/>
      <c r="J29" s="1514"/>
      <c r="K29" s="1514"/>
      <c r="L29" s="1514"/>
      <c r="M29" s="1514"/>
      <c r="N29" s="1514"/>
      <c r="O29" s="1514"/>
      <c r="P29" s="1514"/>
      <c r="Q29" s="1514"/>
      <c r="R29" s="1514"/>
      <c r="S29" s="1514"/>
      <c r="T29" s="1514"/>
      <c r="U29" s="1514"/>
      <c r="V29" s="1514"/>
      <c r="W29" s="1514"/>
      <c r="X29" s="1514"/>
      <c r="Y29" s="1514"/>
      <c r="Z29" s="1514"/>
      <c r="AA29" s="1514"/>
      <c r="AB29" s="1514"/>
      <c r="AC29" s="1514"/>
      <c r="AD29" s="1514"/>
      <c r="AE29" s="1514"/>
      <c r="AF29" s="1514"/>
      <c r="AG29" s="1514"/>
      <c r="AH29" s="1514"/>
      <c r="AI29" s="1516"/>
      <c r="AJ29" s="1514"/>
      <c r="AK29" s="1514"/>
      <c r="AL29" s="1514"/>
      <c r="AM29" s="1514"/>
      <c r="AN29" s="1514"/>
      <c r="AO29" s="1514"/>
      <c r="AP29" s="1514"/>
      <c r="AQ29" s="1514"/>
      <c r="AR29" s="1514"/>
      <c r="AS29" s="1514"/>
      <c r="AT29" s="1514"/>
      <c r="AU29" s="1514"/>
      <c r="AV29" s="1514"/>
      <c r="AW29" s="1514"/>
      <c r="AX29" s="1514"/>
      <c r="AY29" s="1514"/>
      <c r="AZ29" s="1514"/>
      <c r="BA29" s="1514"/>
      <c r="BB29" s="1514"/>
      <c r="BC29" s="1514"/>
      <c r="BD29" s="1514"/>
      <c r="BE29" s="1514"/>
      <c r="BF29" s="1514"/>
      <c r="BG29" s="1514"/>
      <c r="BH29" s="1514"/>
      <c r="BI29" s="1514"/>
      <c r="BJ29" s="1514"/>
      <c r="BK29" s="1514"/>
      <c r="BL29" s="1514"/>
      <c r="BM29" s="1514"/>
      <c r="BN29" s="1514"/>
      <c r="BO29" s="1514"/>
      <c r="BP29" s="1517"/>
      <c r="BQ29" s="1517"/>
      <c r="BR29" s="1453"/>
      <c r="BS29" s="1453"/>
    </row>
    <row r="30" spans="1:75" s="1515" customFormat="1">
      <c r="B30" s="1514"/>
      <c r="C30" s="1514"/>
      <c r="D30" s="1514"/>
      <c r="E30" s="1514"/>
      <c r="F30" s="1514"/>
      <c r="G30" s="1514"/>
      <c r="H30" s="1514"/>
      <c r="I30" s="1514"/>
      <c r="J30" s="1514"/>
      <c r="K30" s="1514"/>
      <c r="L30" s="1514"/>
      <c r="M30" s="1514"/>
      <c r="N30" s="1514"/>
      <c r="O30" s="1514"/>
      <c r="P30" s="1514"/>
      <c r="Q30" s="1514"/>
      <c r="R30" s="1514"/>
      <c r="S30" s="1514"/>
      <c r="T30" s="1514"/>
      <c r="U30" s="1514"/>
      <c r="V30" s="1514"/>
      <c r="W30" s="1514"/>
      <c r="X30" s="1514"/>
      <c r="Y30" s="1514"/>
      <c r="Z30" s="1514"/>
      <c r="AA30" s="1514"/>
      <c r="AB30" s="1514"/>
      <c r="AC30" s="1514"/>
      <c r="AD30" s="1514"/>
      <c r="AE30" s="1514"/>
      <c r="AF30" s="1514"/>
      <c r="AG30" s="1514"/>
      <c r="AH30" s="1514"/>
      <c r="AI30" s="1516"/>
      <c r="AJ30" s="1514"/>
      <c r="AK30" s="1514"/>
      <c r="AL30" s="1514"/>
      <c r="AM30" s="1514"/>
      <c r="AN30" s="1514"/>
      <c r="AO30" s="1514"/>
      <c r="AP30" s="1514"/>
      <c r="AQ30" s="1514"/>
      <c r="AR30" s="1514"/>
      <c r="AS30" s="1514"/>
      <c r="AT30" s="1514"/>
      <c r="AU30" s="1514"/>
      <c r="AV30" s="1514"/>
      <c r="AW30" s="1514"/>
      <c r="AX30" s="1514"/>
      <c r="AY30" s="1514"/>
      <c r="AZ30" s="1514"/>
      <c r="BA30" s="1514"/>
      <c r="BB30" s="1514"/>
      <c r="BC30" s="1514"/>
      <c r="BD30" s="1514"/>
      <c r="BE30" s="1514"/>
      <c r="BF30" s="1514"/>
      <c r="BG30" s="1514"/>
      <c r="BH30" s="1514"/>
      <c r="BI30" s="1514"/>
      <c r="BJ30" s="1514"/>
      <c r="BK30" s="1514"/>
      <c r="BL30" s="1514"/>
      <c r="BM30" s="1514"/>
      <c r="BN30" s="1514"/>
      <c r="BO30" s="1514"/>
      <c r="BP30" s="1517"/>
      <c r="BQ30" s="1517"/>
      <c r="BR30" s="1453"/>
      <c r="BS30" s="1453"/>
    </row>
    <row r="31" spans="1:75" s="1515" customFormat="1">
      <c r="B31" s="1514"/>
      <c r="C31" s="1514"/>
      <c r="D31" s="1514"/>
      <c r="E31" s="1514"/>
      <c r="F31" s="1514"/>
      <c r="G31" s="1514"/>
      <c r="H31" s="1514"/>
      <c r="I31" s="1514"/>
      <c r="J31" s="1514"/>
      <c r="K31" s="1514"/>
      <c r="L31" s="1514"/>
      <c r="M31" s="1514"/>
      <c r="N31" s="1514"/>
      <c r="O31" s="1514"/>
      <c r="P31" s="1514"/>
      <c r="Q31" s="1514"/>
      <c r="R31" s="1514"/>
      <c r="S31" s="1514"/>
      <c r="T31" s="1514"/>
      <c r="U31" s="1514"/>
      <c r="V31" s="1514"/>
      <c r="W31" s="1514"/>
      <c r="X31" s="1514"/>
      <c r="Y31" s="1514"/>
      <c r="Z31" s="1514"/>
      <c r="AA31" s="1514"/>
      <c r="AB31" s="1514"/>
      <c r="AC31" s="1514"/>
      <c r="AD31" s="1514"/>
      <c r="AE31" s="1514"/>
      <c r="AF31" s="1514"/>
      <c r="AG31" s="1514"/>
      <c r="AH31" s="1514"/>
      <c r="AI31" s="1516"/>
      <c r="AJ31" s="1514"/>
      <c r="AK31" s="1514"/>
      <c r="AL31" s="1514"/>
      <c r="AM31" s="1514"/>
      <c r="AN31" s="1514"/>
      <c r="AO31" s="1514"/>
      <c r="AP31" s="1514"/>
      <c r="AQ31" s="1514"/>
      <c r="AR31" s="1514"/>
      <c r="AS31" s="1514"/>
      <c r="AT31" s="1514"/>
      <c r="AU31" s="1514"/>
      <c r="AV31" s="1514"/>
      <c r="AW31" s="1514"/>
      <c r="AX31" s="1514"/>
      <c r="AY31" s="1514"/>
      <c r="AZ31" s="1514"/>
      <c r="BA31" s="1514"/>
      <c r="BB31" s="1514"/>
      <c r="BC31" s="1514"/>
      <c r="BD31" s="1514"/>
      <c r="BE31" s="1514"/>
      <c r="BF31" s="1514"/>
      <c r="BG31" s="1514"/>
      <c r="BH31" s="1514"/>
      <c r="BI31" s="1514"/>
      <c r="BJ31" s="1514"/>
      <c r="BK31" s="1514"/>
      <c r="BL31" s="1514"/>
      <c r="BM31" s="1514"/>
      <c r="BN31" s="1514"/>
      <c r="BO31" s="1514"/>
      <c r="BP31" s="1517"/>
      <c r="BQ31" s="1517"/>
      <c r="BR31" s="1453"/>
      <c r="BS31" s="1453"/>
    </row>
    <row r="32" spans="1:75" s="1515" customFormat="1">
      <c r="B32" s="1514"/>
      <c r="C32" s="1514"/>
      <c r="D32" s="1514"/>
      <c r="E32" s="1514"/>
      <c r="F32" s="1514"/>
      <c r="G32" s="1514"/>
      <c r="H32" s="1514"/>
      <c r="I32" s="1514"/>
      <c r="J32" s="1514"/>
      <c r="K32" s="1514"/>
      <c r="L32" s="1514"/>
      <c r="M32" s="1514"/>
      <c r="N32" s="1514"/>
      <c r="O32" s="1514"/>
      <c r="P32" s="1514"/>
      <c r="Q32" s="1514"/>
      <c r="R32" s="1514"/>
      <c r="S32" s="1514"/>
      <c r="T32" s="1514"/>
      <c r="U32" s="1514"/>
      <c r="V32" s="1514"/>
      <c r="W32" s="1514"/>
      <c r="X32" s="1514"/>
      <c r="Y32" s="1514"/>
      <c r="Z32" s="1514"/>
      <c r="AA32" s="1514"/>
      <c r="AB32" s="1514"/>
      <c r="AC32" s="1514"/>
      <c r="AD32" s="1514"/>
      <c r="AE32" s="1514"/>
      <c r="AF32" s="1514"/>
      <c r="AG32" s="1514"/>
      <c r="AH32" s="1514"/>
      <c r="AI32" s="1516"/>
      <c r="AJ32" s="1514"/>
      <c r="AK32" s="1514"/>
      <c r="AL32" s="1514"/>
      <c r="AM32" s="1514"/>
      <c r="AN32" s="1514"/>
      <c r="AO32" s="1514"/>
      <c r="AP32" s="1514"/>
      <c r="AQ32" s="1514"/>
      <c r="AR32" s="1514"/>
      <c r="AS32" s="1514"/>
      <c r="AT32" s="1514"/>
      <c r="AU32" s="1514"/>
      <c r="AV32" s="1514"/>
      <c r="AW32" s="1514"/>
      <c r="AX32" s="1514"/>
      <c r="AY32" s="1514"/>
      <c r="AZ32" s="1514"/>
      <c r="BA32" s="1514"/>
      <c r="BB32" s="1514"/>
      <c r="BC32" s="1514"/>
      <c r="BD32" s="1514"/>
      <c r="BE32" s="1514"/>
      <c r="BF32" s="1514"/>
      <c r="BG32" s="1514"/>
      <c r="BH32" s="1514"/>
      <c r="BI32" s="1514"/>
      <c r="BJ32" s="1514"/>
      <c r="BK32" s="1514"/>
      <c r="BL32" s="1514"/>
      <c r="BM32" s="1514"/>
      <c r="BN32" s="1514"/>
      <c r="BO32" s="1514"/>
      <c r="BP32" s="1517"/>
      <c r="BQ32" s="1517"/>
      <c r="BR32" s="1453"/>
      <c r="BS32" s="1453"/>
    </row>
    <row r="33" spans="2:71" s="1515" customFormat="1">
      <c r="B33" s="1514"/>
      <c r="C33" s="1514"/>
      <c r="D33" s="1514"/>
      <c r="E33" s="1514"/>
      <c r="F33" s="1514"/>
      <c r="G33" s="1514"/>
      <c r="H33" s="1514"/>
      <c r="I33" s="1514"/>
      <c r="J33" s="1514"/>
      <c r="K33" s="1514"/>
      <c r="L33" s="1514"/>
      <c r="M33" s="1514"/>
      <c r="N33" s="1514"/>
      <c r="O33" s="1514"/>
      <c r="P33" s="1514"/>
      <c r="Q33" s="1514"/>
      <c r="R33" s="1514"/>
      <c r="S33" s="1514"/>
      <c r="T33" s="1514"/>
      <c r="U33" s="1514"/>
      <c r="V33" s="1514"/>
      <c r="W33" s="1514"/>
      <c r="X33" s="1514"/>
      <c r="Y33" s="1514"/>
      <c r="Z33" s="1514"/>
      <c r="AA33" s="1514"/>
      <c r="AB33" s="1514"/>
      <c r="AC33" s="1514"/>
      <c r="AD33" s="1514"/>
      <c r="AE33" s="1514"/>
      <c r="AF33" s="1514"/>
      <c r="AG33" s="1514"/>
      <c r="AH33" s="1514"/>
      <c r="AI33" s="1516"/>
      <c r="AJ33" s="1514"/>
      <c r="AK33" s="1514"/>
      <c r="AL33" s="1514"/>
      <c r="AM33" s="1514"/>
      <c r="AN33" s="1514"/>
      <c r="AO33" s="1514"/>
      <c r="AP33" s="1514"/>
      <c r="AQ33" s="1514"/>
      <c r="AR33" s="1514"/>
      <c r="AS33" s="1514"/>
      <c r="AT33" s="1514"/>
      <c r="AU33" s="1514"/>
      <c r="AV33" s="1514"/>
      <c r="AW33" s="1514"/>
      <c r="AX33" s="1514"/>
      <c r="AY33" s="1514"/>
      <c r="AZ33" s="1514"/>
      <c r="BA33" s="1514"/>
      <c r="BB33" s="1514"/>
      <c r="BC33" s="1514"/>
      <c r="BD33" s="1514"/>
      <c r="BE33" s="1514"/>
      <c r="BF33" s="1514"/>
      <c r="BG33" s="1514"/>
      <c r="BH33" s="1514"/>
      <c r="BI33" s="1514"/>
      <c r="BJ33" s="1514"/>
      <c r="BK33" s="1514"/>
      <c r="BL33" s="1514"/>
      <c r="BM33" s="1514"/>
      <c r="BN33" s="1514"/>
      <c r="BO33" s="1514"/>
      <c r="BP33" s="1517"/>
      <c r="BQ33" s="1517"/>
      <c r="BR33" s="1453"/>
      <c r="BS33" s="1453"/>
    </row>
    <row r="34" spans="2:71" s="1515" customFormat="1">
      <c r="B34" s="1514"/>
      <c r="C34" s="1514"/>
      <c r="D34" s="1514"/>
      <c r="E34" s="1514"/>
      <c r="F34" s="1514"/>
      <c r="G34" s="1514"/>
      <c r="H34" s="1514"/>
      <c r="I34" s="1514"/>
      <c r="J34" s="1514"/>
      <c r="K34" s="1514"/>
      <c r="L34" s="1514"/>
      <c r="M34" s="1514"/>
      <c r="N34" s="1514"/>
      <c r="O34" s="1514"/>
      <c r="P34" s="1514"/>
      <c r="Q34" s="1514"/>
      <c r="R34" s="1514"/>
      <c r="S34" s="1514"/>
      <c r="T34" s="1514"/>
      <c r="U34" s="1514"/>
      <c r="V34" s="1514"/>
      <c r="W34" s="1514"/>
      <c r="X34" s="1514"/>
      <c r="Y34" s="1514"/>
      <c r="Z34" s="1514"/>
      <c r="AA34" s="1514"/>
      <c r="AB34" s="1514"/>
      <c r="AC34" s="1514"/>
      <c r="AD34" s="1514"/>
      <c r="AE34" s="1514"/>
      <c r="AF34" s="1514"/>
      <c r="AG34" s="1514"/>
      <c r="AH34" s="1514"/>
      <c r="AI34" s="1516"/>
      <c r="AJ34" s="1514"/>
      <c r="AK34" s="1514"/>
      <c r="AL34" s="1514"/>
      <c r="AM34" s="1514"/>
      <c r="AN34" s="1514"/>
      <c r="AO34" s="1514"/>
      <c r="AP34" s="1514"/>
      <c r="AQ34" s="1514"/>
      <c r="AR34" s="1514"/>
      <c r="AS34" s="1514"/>
      <c r="AT34" s="1514"/>
      <c r="AU34" s="1514"/>
      <c r="AV34" s="1514"/>
      <c r="AW34" s="1514"/>
      <c r="AX34" s="1514"/>
      <c r="AY34" s="1514"/>
      <c r="AZ34" s="1514"/>
      <c r="BA34" s="1514"/>
      <c r="BB34" s="1514"/>
      <c r="BC34" s="1514"/>
      <c r="BD34" s="1514"/>
      <c r="BE34" s="1514"/>
      <c r="BF34" s="1514"/>
      <c r="BG34" s="1514"/>
      <c r="BH34" s="1514"/>
      <c r="BI34" s="1514"/>
      <c r="BJ34" s="1514"/>
      <c r="BK34" s="1514"/>
      <c r="BL34" s="1514"/>
      <c r="BM34" s="1514"/>
      <c r="BN34" s="1514"/>
      <c r="BO34" s="1514"/>
      <c r="BP34" s="1517"/>
      <c r="BQ34" s="1517"/>
      <c r="BR34" s="1453"/>
      <c r="BS34" s="1453"/>
    </row>
    <row r="35" spans="2:71" s="1515" customFormat="1">
      <c r="B35" s="1514"/>
      <c r="C35" s="1514"/>
      <c r="D35" s="1514"/>
      <c r="E35" s="1514"/>
      <c r="F35" s="1514"/>
      <c r="G35" s="1514"/>
      <c r="H35" s="1514"/>
      <c r="I35" s="1514"/>
      <c r="J35" s="1514"/>
      <c r="K35" s="1514"/>
      <c r="L35" s="1514"/>
      <c r="M35" s="1514"/>
      <c r="N35" s="1514"/>
      <c r="O35" s="1514"/>
      <c r="P35" s="1514"/>
      <c r="Q35" s="1514"/>
      <c r="R35" s="1514"/>
      <c r="S35" s="1514"/>
      <c r="T35" s="1514"/>
      <c r="U35" s="1514"/>
      <c r="V35" s="1514"/>
      <c r="W35" s="1514"/>
      <c r="X35" s="1514"/>
      <c r="Y35" s="1514"/>
      <c r="Z35" s="1514"/>
      <c r="AA35" s="1514"/>
      <c r="AB35" s="1514"/>
      <c r="AC35" s="1514"/>
      <c r="AD35" s="1514"/>
      <c r="AE35" s="1514"/>
      <c r="AF35" s="1514"/>
      <c r="AG35" s="1514"/>
      <c r="AH35" s="1514"/>
      <c r="AI35" s="1516"/>
      <c r="AJ35" s="1514"/>
      <c r="AK35" s="1514"/>
      <c r="AL35" s="1514"/>
      <c r="AM35" s="1514"/>
      <c r="AN35" s="1514"/>
      <c r="AO35" s="1514"/>
      <c r="AP35" s="1514"/>
      <c r="AQ35" s="1514"/>
      <c r="AR35" s="1514"/>
      <c r="AS35" s="1514"/>
      <c r="AT35" s="1514"/>
      <c r="AU35" s="1514"/>
      <c r="AV35" s="1514"/>
      <c r="AW35" s="1514"/>
      <c r="AX35" s="1514"/>
      <c r="AY35" s="1514"/>
      <c r="AZ35" s="1514"/>
      <c r="BA35" s="1514"/>
      <c r="BB35" s="1514"/>
      <c r="BC35" s="1514"/>
      <c r="BD35" s="1514"/>
      <c r="BE35" s="1514"/>
      <c r="BF35" s="1514"/>
      <c r="BG35" s="1514"/>
      <c r="BH35" s="1514"/>
      <c r="BI35" s="1514"/>
      <c r="BJ35" s="1514"/>
      <c r="BK35" s="1514"/>
      <c r="BL35" s="1514"/>
      <c r="BM35" s="1514"/>
      <c r="BN35" s="1514"/>
      <c r="BO35" s="1514"/>
      <c r="BP35" s="1517"/>
      <c r="BQ35" s="1517"/>
      <c r="BR35" s="1453"/>
      <c r="BS35" s="1453"/>
    </row>
    <row r="36" spans="2:71" s="1515" customFormat="1">
      <c r="B36" s="1514"/>
      <c r="C36" s="1514"/>
      <c r="D36" s="1514"/>
      <c r="E36" s="1514"/>
      <c r="F36" s="1514"/>
      <c r="G36" s="1514"/>
      <c r="H36" s="1514"/>
      <c r="I36" s="1514"/>
      <c r="J36" s="1514"/>
      <c r="K36" s="1514"/>
      <c r="L36" s="1514"/>
      <c r="M36" s="1514"/>
      <c r="N36" s="1514"/>
      <c r="O36" s="1514"/>
      <c r="P36" s="1514"/>
      <c r="Q36" s="1514"/>
      <c r="R36" s="1514"/>
      <c r="S36" s="1514"/>
      <c r="T36" s="1514"/>
      <c r="U36" s="1514"/>
      <c r="V36" s="1514"/>
      <c r="W36" s="1514"/>
      <c r="X36" s="1514"/>
      <c r="Y36" s="1514"/>
      <c r="Z36" s="1514"/>
      <c r="AA36" s="1514"/>
      <c r="AB36" s="1514"/>
      <c r="AC36" s="1514"/>
      <c r="AD36" s="1514"/>
      <c r="AE36" s="1514"/>
      <c r="AF36" s="1514"/>
      <c r="AG36" s="1514"/>
      <c r="AH36" s="1514"/>
      <c r="AI36" s="1516"/>
      <c r="AJ36" s="1514"/>
      <c r="AK36" s="1514"/>
      <c r="AL36" s="1514"/>
      <c r="AM36" s="1514"/>
      <c r="AN36" s="1514"/>
      <c r="AO36" s="1514"/>
      <c r="AP36" s="1514"/>
      <c r="AQ36" s="1514"/>
      <c r="AR36" s="1514"/>
      <c r="AS36" s="1514"/>
      <c r="AT36" s="1514"/>
      <c r="AU36" s="1514"/>
      <c r="AV36" s="1514"/>
      <c r="AW36" s="1514"/>
      <c r="AX36" s="1514"/>
      <c r="AY36" s="1514"/>
      <c r="AZ36" s="1514"/>
      <c r="BA36" s="1514"/>
      <c r="BB36" s="1514"/>
      <c r="BC36" s="1514"/>
      <c r="BD36" s="1514"/>
      <c r="BE36" s="1514"/>
      <c r="BF36" s="1514"/>
      <c r="BG36" s="1514"/>
      <c r="BH36" s="1514"/>
      <c r="BI36" s="1514"/>
      <c r="BJ36" s="1514"/>
      <c r="BK36" s="1514"/>
      <c r="BL36" s="1514"/>
      <c r="BM36" s="1514"/>
      <c r="BN36" s="1514"/>
      <c r="BO36" s="1514"/>
      <c r="BP36" s="1517"/>
      <c r="BQ36" s="1517"/>
      <c r="BR36" s="1453"/>
      <c r="BS36" s="1453"/>
    </row>
    <row r="37" spans="2:71">
      <c r="B37" s="1514"/>
      <c r="C37" s="1514"/>
      <c r="D37" s="1514"/>
      <c r="E37" s="1514"/>
      <c r="F37" s="1514"/>
      <c r="G37" s="1514"/>
      <c r="H37" s="1514"/>
      <c r="I37" s="1514"/>
      <c r="J37" s="1514"/>
      <c r="K37" s="1514"/>
      <c r="L37" s="1514"/>
      <c r="M37" s="1514"/>
      <c r="N37" s="1514"/>
      <c r="O37" s="1514"/>
      <c r="P37" s="1514"/>
      <c r="Q37" s="1514"/>
      <c r="R37" s="1514"/>
      <c r="S37" s="1514"/>
      <c r="T37" s="1514"/>
      <c r="U37" s="1514"/>
      <c r="V37" s="1514"/>
      <c r="W37" s="1514"/>
      <c r="X37" s="1514"/>
      <c r="Y37" s="1514"/>
      <c r="Z37" s="1514"/>
      <c r="AA37" s="1514"/>
      <c r="AB37" s="1514"/>
      <c r="AC37" s="1514"/>
      <c r="AD37" s="1514"/>
      <c r="AE37" s="1514"/>
      <c r="AF37" s="1514"/>
      <c r="AG37" s="1514"/>
      <c r="AH37" s="1514"/>
      <c r="AI37" s="1516"/>
      <c r="AJ37" s="1514"/>
      <c r="AK37" s="1514"/>
      <c r="AL37" s="1514"/>
      <c r="AM37" s="1514"/>
      <c r="AN37" s="1514"/>
      <c r="AO37" s="1514"/>
      <c r="AP37" s="1514"/>
      <c r="AQ37" s="1514"/>
      <c r="AR37" s="1514"/>
      <c r="AS37" s="1514"/>
      <c r="AT37" s="1514"/>
      <c r="AU37" s="1514"/>
      <c r="AV37" s="1514"/>
      <c r="AW37" s="1514"/>
      <c r="AX37" s="1514"/>
      <c r="AY37" s="1514"/>
      <c r="AZ37" s="1514"/>
      <c r="BA37" s="1514"/>
      <c r="BB37" s="1514"/>
      <c r="BC37" s="1514"/>
      <c r="BD37" s="1514"/>
      <c r="BE37" s="1514"/>
      <c r="BF37" s="1514"/>
      <c r="BG37" s="1514"/>
      <c r="BH37" s="1514"/>
      <c r="BI37" s="1514"/>
      <c r="BJ37" s="1514"/>
      <c r="BK37" s="1514"/>
      <c r="BL37" s="1514"/>
      <c r="BM37" s="1514"/>
      <c r="BN37" s="1514"/>
      <c r="BO37" s="1514"/>
    </row>
    <row r="38" spans="2:71">
      <c r="B38" s="1514"/>
      <c r="C38" s="1514"/>
      <c r="D38" s="1514"/>
      <c r="E38" s="1514"/>
      <c r="F38" s="1514"/>
      <c r="G38" s="1514"/>
      <c r="H38" s="1514"/>
      <c r="I38" s="1514"/>
      <c r="J38" s="1514"/>
      <c r="K38" s="1514"/>
      <c r="L38" s="1514"/>
      <c r="M38" s="1514"/>
      <c r="N38" s="1514"/>
      <c r="O38" s="1514"/>
      <c r="P38" s="1514"/>
      <c r="Q38" s="1514"/>
      <c r="R38" s="1514"/>
      <c r="S38" s="1514"/>
      <c r="T38" s="1514"/>
      <c r="U38" s="1514"/>
      <c r="V38" s="1514"/>
      <c r="W38" s="1514"/>
      <c r="X38" s="1514"/>
      <c r="Y38" s="1514"/>
      <c r="Z38" s="1514"/>
      <c r="AA38" s="1514"/>
      <c r="AB38" s="1514"/>
      <c r="AC38" s="1514"/>
      <c r="AD38" s="1514"/>
      <c r="AE38" s="1514"/>
      <c r="AF38" s="1514"/>
      <c r="AG38" s="1514"/>
      <c r="AH38" s="1514"/>
      <c r="AI38" s="1516"/>
      <c r="AJ38" s="1514"/>
      <c r="AK38" s="1514"/>
      <c r="AL38" s="1514"/>
      <c r="AM38" s="1514"/>
      <c r="AN38" s="1514"/>
      <c r="AO38" s="1514"/>
      <c r="AP38" s="1514"/>
      <c r="AQ38" s="1514"/>
      <c r="AR38" s="1514"/>
      <c r="AS38" s="1514"/>
      <c r="AT38" s="1514"/>
      <c r="AU38" s="1514"/>
      <c r="AV38" s="1514"/>
      <c r="AW38" s="1514"/>
      <c r="AX38" s="1514"/>
      <c r="AY38" s="1514"/>
      <c r="AZ38" s="1514"/>
      <c r="BA38" s="1514"/>
      <c r="BB38" s="1514"/>
      <c r="BC38" s="1514"/>
      <c r="BD38" s="1514"/>
      <c r="BE38" s="1514"/>
      <c r="BF38" s="1514"/>
      <c r="BG38" s="1514"/>
      <c r="BH38" s="1514"/>
      <c r="BI38" s="1514"/>
      <c r="BJ38" s="1514"/>
      <c r="BK38" s="1514"/>
      <c r="BL38" s="1514"/>
      <c r="BM38" s="1514"/>
      <c r="BN38" s="1514"/>
      <c r="BO38" s="1514"/>
    </row>
    <row r="39" spans="2:71">
      <c r="B39" s="1514"/>
      <c r="C39" s="1514"/>
      <c r="D39" s="1514"/>
      <c r="E39" s="1514"/>
      <c r="F39" s="1514"/>
      <c r="G39" s="1514"/>
      <c r="H39" s="1514"/>
      <c r="I39" s="1514"/>
      <c r="J39" s="1514"/>
      <c r="K39" s="1514"/>
      <c r="L39" s="1514"/>
      <c r="M39" s="1514"/>
      <c r="N39" s="1514"/>
      <c r="O39" s="1514"/>
      <c r="P39" s="1514"/>
      <c r="Q39" s="1514"/>
      <c r="R39" s="1514"/>
      <c r="S39" s="1514"/>
      <c r="T39" s="1514"/>
      <c r="U39" s="1514"/>
      <c r="V39" s="1514"/>
      <c r="W39" s="1514"/>
      <c r="X39" s="1514"/>
      <c r="Y39" s="1514"/>
      <c r="Z39" s="1514"/>
      <c r="AA39" s="1514"/>
      <c r="AB39" s="1514"/>
      <c r="AC39" s="1514"/>
      <c r="AD39" s="1514"/>
      <c r="AE39" s="1514"/>
      <c r="AF39" s="1514"/>
      <c r="AG39" s="1514"/>
      <c r="AH39" s="1514"/>
      <c r="AI39" s="1516"/>
      <c r="AJ39" s="1514"/>
      <c r="AK39" s="1514"/>
      <c r="AL39" s="1514"/>
      <c r="AM39" s="1514"/>
      <c r="AN39" s="1514"/>
      <c r="AO39" s="1514"/>
      <c r="AP39" s="1514"/>
      <c r="AQ39" s="1514"/>
      <c r="AR39" s="1514"/>
      <c r="AS39" s="1514"/>
      <c r="AT39" s="1514"/>
      <c r="AU39" s="1514"/>
      <c r="AV39" s="1514"/>
      <c r="AW39" s="1514"/>
      <c r="AX39" s="1514"/>
      <c r="AY39" s="1514"/>
      <c r="AZ39" s="1514"/>
      <c r="BA39" s="1514"/>
      <c r="BB39" s="1514"/>
      <c r="BC39" s="1514"/>
      <c r="BD39" s="1514"/>
      <c r="BE39" s="1514"/>
      <c r="BF39" s="1514"/>
      <c r="BG39" s="1514"/>
      <c r="BH39" s="1514"/>
      <c r="BI39" s="1514"/>
      <c r="BJ39" s="1514"/>
      <c r="BK39" s="1514"/>
      <c r="BL39" s="1514"/>
      <c r="BM39" s="1514"/>
      <c r="BN39" s="1514"/>
      <c r="BO39" s="1514"/>
    </row>
  </sheetData>
  <mergeCells count="36">
    <mergeCell ref="V6:W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T6:AU6"/>
    <mergeCell ref="X6:Y6"/>
    <mergeCell ref="Z6:AA6"/>
    <mergeCell ref="AB6:AC6"/>
    <mergeCell ref="AD6:AE6"/>
    <mergeCell ref="AF6:AG6"/>
    <mergeCell ref="AH6:AI6"/>
    <mergeCell ref="AJ6:AK6"/>
    <mergeCell ref="AL6:AM6"/>
    <mergeCell ref="AN6:AO6"/>
    <mergeCell ref="AP6:AQ6"/>
    <mergeCell ref="AR6:AS6"/>
    <mergeCell ref="BR6:BS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</mergeCells>
  <printOptions horizontalCentered="1" verticalCentered="1"/>
  <pageMargins left="0.78740157480314965" right="0.86614173228346458" top="0.78740157480314965" bottom="0.78740157480314965" header="0.51181102362204722" footer="0.51181102362204722"/>
  <pageSetup paperSize="9" orientation="landscape" r:id="rId1"/>
  <headerFooter alignWithMargins="0"/>
  <colBreaks count="3" manualBreakCount="3">
    <brk id="11" max="1048575" man="1"/>
    <brk id="37" max="1048575" man="1"/>
    <brk id="5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5F1"/>
  </sheetPr>
  <dimension ref="A1:Z255"/>
  <sheetViews>
    <sheetView workbookViewId="0"/>
  </sheetViews>
  <sheetFormatPr defaultColWidth="1.42578125" defaultRowHeight="12"/>
  <cols>
    <col min="1" max="1" width="11" style="1363" customWidth="1"/>
    <col min="2" max="2" width="12.140625" style="1363" customWidth="1"/>
    <col min="3" max="8" width="9.5703125" style="1363" customWidth="1"/>
    <col min="9" max="250" width="10.7109375" style="1363" customWidth="1"/>
    <col min="251" max="251" width="10.42578125" style="1363" customWidth="1"/>
    <col min="252" max="252" width="1.85546875" style="1363" customWidth="1"/>
    <col min="253" max="253" width="1" style="1363" customWidth="1"/>
    <col min="254" max="254" width="8.140625" style="1363" customWidth="1"/>
    <col min="255" max="255" width="3.85546875" style="1363" customWidth="1"/>
    <col min="256" max="16384" width="1.42578125" style="1363"/>
  </cols>
  <sheetData>
    <row r="1" spans="1:19">
      <c r="H1" s="202" t="s">
        <v>98</v>
      </c>
    </row>
    <row r="2" spans="1:19" ht="11.25" customHeight="1">
      <c r="H2" s="1518" t="s">
        <v>1014</v>
      </c>
    </row>
    <row r="3" spans="1:19" ht="11.25" customHeight="1"/>
    <row r="4" spans="1:19" s="1520" customFormat="1" ht="15" customHeight="1">
      <c r="A4" s="1519" t="s">
        <v>1259</v>
      </c>
      <c r="C4" s="1521"/>
      <c r="D4" s="1521"/>
    </row>
    <row r="5" spans="1:19" s="1520" customFormat="1" ht="11.25" customHeight="1">
      <c r="A5" s="1519" t="s">
        <v>1260</v>
      </c>
      <c r="B5" s="1522" t="s">
        <v>1261</v>
      </c>
      <c r="C5" s="1521"/>
      <c r="D5" s="1521"/>
    </row>
    <row r="6" spans="1:19" ht="4.5" customHeight="1">
      <c r="A6" s="1523"/>
      <c r="B6" s="1524"/>
      <c r="C6" s="1524"/>
      <c r="D6" s="1524"/>
    </row>
    <row r="7" spans="1:19" ht="13.5" customHeight="1">
      <c r="A7" s="1731" t="s">
        <v>1222</v>
      </c>
      <c r="B7" s="1734" t="s">
        <v>1262</v>
      </c>
      <c r="C7" s="1737" t="s">
        <v>1263</v>
      </c>
      <c r="D7" s="1737"/>
      <c r="E7" s="1737"/>
      <c r="F7" s="1737"/>
      <c r="G7" s="1737"/>
      <c r="H7" s="1738"/>
    </row>
    <row r="8" spans="1:19" ht="13.5" customHeight="1">
      <c r="A8" s="1732"/>
      <c r="B8" s="1735"/>
      <c r="C8" s="1736" t="s">
        <v>1264</v>
      </c>
      <c r="D8" s="1736"/>
      <c r="E8" s="1736" t="s">
        <v>1265</v>
      </c>
      <c r="F8" s="1736"/>
      <c r="G8" s="1736" t="s">
        <v>1266</v>
      </c>
      <c r="H8" s="1739"/>
    </row>
    <row r="9" spans="1:19" ht="11.25" customHeight="1">
      <c r="A9" s="1733"/>
      <c r="B9" s="1736"/>
      <c r="C9" s="1525" t="s">
        <v>1267</v>
      </c>
      <c r="D9" s="1525" t="s">
        <v>1268</v>
      </c>
      <c r="E9" s="1525" t="s">
        <v>1267</v>
      </c>
      <c r="F9" s="1525" t="s">
        <v>1268</v>
      </c>
      <c r="G9" s="1525" t="s">
        <v>1267</v>
      </c>
      <c r="H9" s="1526" t="s">
        <v>1268</v>
      </c>
    </row>
    <row r="10" spans="1:19" ht="11.25" customHeight="1">
      <c r="A10" s="1722">
        <v>2002</v>
      </c>
      <c r="B10" s="1723"/>
      <c r="C10" s="1723"/>
      <c r="D10" s="1723"/>
      <c r="E10" s="1723"/>
      <c r="F10" s="1723"/>
      <c r="G10" s="1723"/>
      <c r="H10" s="1724"/>
    </row>
    <row r="11" spans="1:19" ht="15.75" customHeight="1">
      <c r="A11" s="1527" t="s">
        <v>226</v>
      </c>
      <c r="B11" s="1528">
        <v>11.2</v>
      </c>
      <c r="C11" s="1529">
        <v>313.44</v>
      </c>
      <c r="D11" s="1529">
        <v>27.93</v>
      </c>
      <c r="E11" s="1529">
        <v>498.54</v>
      </c>
      <c r="F11" s="1529">
        <v>44.43</v>
      </c>
      <c r="G11" s="1529">
        <v>811.78</v>
      </c>
      <c r="H11" s="1530">
        <v>72.34</v>
      </c>
      <c r="P11" s="1439"/>
      <c r="Q11" s="1439"/>
      <c r="R11" s="1439"/>
      <c r="S11" s="1439"/>
    </row>
    <row r="12" spans="1:19" ht="11.25" customHeight="1">
      <c r="A12" s="1531" t="s">
        <v>1269</v>
      </c>
      <c r="B12" s="1532">
        <v>13.6</v>
      </c>
      <c r="C12" s="1533" t="s">
        <v>325</v>
      </c>
      <c r="D12" s="1533" t="s">
        <v>325</v>
      </c>
      <c r="E12" s="1534" t="s">
        <v>325</v>
      </c>
      <c r="F12" s="1533" t="s">
        <v>325</v>
      </c>
      <c r="G12" s="1533">
        <v>682.07</v>
      </c>
      <c r="H12" s="1535">
        <v>50.23</v>
      </c>
      <c r="P12" s="1439"/>
      <c r="Q12" s="1439"/>
    </row>
    <row r="13" spans="1:19" ht="11.25" customHeight="1">
      <c r="A13" s="1531" t="s">
        <v>1270</v>
      </c>
      <c r="B13" s="1532">
        <v>10</v>
      </c>
      <c r="C13" s="1533" t="s">
        <v>325</v>
      </c>
      <c r="D13" s="1533" t="s">
        <v>325</v>
      </c>
      <c r="E13" s="1534" t="s">
        <v>325</v>
      </c>
      <c r="F13" s="1533" t="s">
        <v>325</v>
      </c>
      <c r="G13" s="1533">
        <v>685.66</v>
      </c>
      <c r="H13" s="1535">
        <v>68.510000000000005</v>
      </c>
      <c r="P13" s="1439"/>
      <c r="Q13" s="1439"/>
    </row>
    <row r="14" spans="1:19" ht="11.25" customHeight="1">
      <c r="A14" s="1531" t="s">
        <v>1271</v>
      </c>
      <c r="B14" s="1532">
        <v>9.6999999999999993</v>
      </c>
      <c r="C14" s="1533" t="s">
        <v>325</v>
      </c>
      <c r="D14" s="1533" t="s">
        <v>325</v>
      </c>
      <c r="E14" s="1534" t="s">
        <v>325</v>
      </c>
      <c r="F14" s="1533" t="s">
        <v>325</v>
      </c>
      <c r="G14" s="1533">
        <v>728.72</v>
      </c>
      <c r="H14" s="1535">
        <v>75.180000000000007</v>
      </c>
      <c r="P14" s="1439"/>
      <c r="Q14" s="1439"/>
    </row>
    <row r="15" spans="1:19" ht="11.25" customHeight="1">
      <c r="A15" s="1531" t="s">
        <v>1272</v>
      </c>
      <c r="B15" s="1532">
        <v>11</v>
      </c>
      <c r="C15" s="1533">
        <v>326.94</v>
      </c>
      <c r="D15" s="1533">
        <v>29.62</v>
      </c>
      <c r="E15" s="1533">
        <v>406.7</v>
      </c>
      <c r="F15" s="1533">
        <v>36.85</v>
      </c>
      <c r="G15" s="1533">
        <v>729.28</v>
      </c>
      <c r="H15" s="1535">
        <v>66.05</v>
      </c>
      <c r="P15" s="1439"/>
      <c r="Q15" s="1439"/>
    </row>
    <row r="16" spans="1:19" ht="11.25" customHeight="1">
      <c r="A16" s="1531" t="s">
        <v>1273</v>
      </c>
      <c r="B16" s="1532">
        <v>10</v>
      </c>
      <c r="C16" s="1533">
        <v>274.08999999999997</v>
      </c>
      <c r="D16" s="1533">
        <v>27.41</v>
      </c>
      <c r="E16" s="1533">
        <v>457.82</v>
      </c>
      <c r="F16" s="1533">
        <v>45.79</v>
      </c>
      <c r="G16" s="1533">
        <v>731.91</v>
      </c>
      <c r="H16" s="1535">
        <v>73.2</v>
      </c>
      <c r="P16" s="1439"/>
      <c r="Q16" s="1439"/>
    </row>
    <row r="17" spans="1:17" ht="11.25" customHeight="1">
      <c r="A17" s="1531" t="s">
        <v>1274</v>
      </c>
      <c r="B17" s="1532">
        <v>11.2</v>
      </c>
      <c r="C17" s="1533">
        <v>320.89999999999998</v>
      </c>
      <c r="D17" s="1533">
        <v>28.6</v>
      </c>
      <c r="E17" s="1533">
        <v>490.99</v>
      </c>
      <c r="F17" s="1533">
        <v>43.76</v>
      </c>
      <c r="G17" s="1533">
        <v>811.88</v>
      </c>
      <c r="H17" s="1535">
        <v>72.36</v>
      </c>
      <c r="P17" s="1439"/>
      <c r="Q17" s="1439"/>
    </row>
    <row r="18" spans="1:17" ht="11.25" customHeight="1">
      <c r="A18" s="1531" t="s">
        <v>1275</v>
      </c>
      <c r="B18" s="1532">
        <v>11.7</v>
      </c>
      <c r="C18" s="1533">
        <v>315.60000000000002</v>
      </c>
      <c r="D18" s="1533">
        <v>27.02</v>
      </c>
      <c r="E18" s="1533">
        <v>522.97</v>
      </c>
      <c r="F18" s="1533">
        <v>44.77</v>
      </c>
      <c r="G18" s="1533">
        <v>838.56</v>
      </c>
      <c r="H18" s="1535">
        <v>71.790000000000006</v>
      </c>
      <c r="P18" s="1439"/>
      <c r="Q18" s="1439"/>
    </row>
    <row r="19" spans="1:17" ht="11.25" customHeight="1">
      <c r="A19" s="1531" t="s">
        <v>1276</v>
      </c>
      <c r="B19" s="1532">
        <v>12.6</v>
      </c>
      <c r="C19" s="1533">
        <v>338.97</v>
      </c>
      <c r="D19" s="1533">
        <v>26.92</v>
      </c>
      <c r="E19" s="1533">
        <v>531.77</v>
      </c>
      <c r="F19" s="1533">
        <v>42.23</v>
      </c>
      <c r="G19" s="1533">
        <v>870.74</v>
      </c>
      <c r="H19" s="1535">
        <v>69.14</v>
      </c>
      <c r="P19" s="1439"/>
      <c r="Q19" s="1439"/>
    </row>
    <row r="20" spans="1:17" ht="11.25" customHeight="1">
      <c r="A20" s="1531" t="s">
        <v>1277</v>
      </c>
      <c r="B20" s="1532">
        <v>11.3</v>
      </c>
      <c r="C20" s="1533">
        <v>324.07</v>
      </c>
      <c r="D20" s="1533">
        <v>28.69</v>
      </c>
      <c r="E20" s="1533">
        <v>552.5</v>
      </c>
      <c r="F20" s="1533">
        <v>48.92</v>
      </c>
      <c r="G20" s="1533">
        <v>876.58</v>
      </c>
      <c r="H20" s="1535">
        <v>77.61</v>
      </c>
      <c r="P20" s="1439"/>
      <c r="Q20" s="1439"/>
    </row>
    <row r="21" spans="1:17" ht="11.25" customHeight="1">
      <c r="A21" s="1531" t="s">
        <v>1278</v>
      </c>
      <c r="B21" s="1532">
        <v>10.3</v>
      </c>
      <c r="C21" s="1533">
        <v>305.27999999999997</v>
      </c>
      <c r="D21" s="1533">
        <v>29.66</v>
      </c>
      <c r="E21" s="1533">
        <v>487.83</v>
      </c>
      <c r="F21" s="1533">
        <v>47.39</v>
      </c>
      <c r="G21" s="1533">
        <v>793.11</v>
      </c>
      <c r="H21" s="1535">
        <v>77.040000000000006</v>
      </c>
      <c r="P21" s="1439"/>
      <c r="Q21" s="1439"/>
    </row>
    <row r="22" spans="1:17" ht="11.25" customHeight="1">
      <c r="A22" s="1531" t="s">
        <v>1279</v>
      </c>
      <c r="B22" s="1532">
        <v>10.6</v>
      </c>
      <c r="C22" s="1533">
        <v>311.42</v>
      </c>
      <c r="D22" s="1533">
        <v>29.34</v>
      </c>
      <c r="E22" s="1533">
        <v>477.58</v>
      </c>
      <c r="F22" s="1533">
        <v>44.99</v>
      </c>
      <c r="G22" s="1533">
        <v>789</v>
      </c>
      <c r="H22" s="1535">
        <v>74.33</v>
      </c>
      <c r="P22" s="1439"/>
      <c r="Q22" s="1439"/>
    </row>
    <row r="23" spans="1:17" ht="11.25" customHeight="1">
      <c r="A23" s="1531" t="s">
        <v>1280</v>
      </c>
      <c r="B23" s="1532">
        <v>12.6</v>
      </c>
      <c r="C23" s="1533">
        <v>271.69</v>
      </c>
      <c r="D23" s="1533">
        <v>21.49</v>
      </c>
      <c r="E23" s="1533">
        <v>509.53</v>
      </c>
      <c r="F23" s="1536">
        <v>40.31</v>
      </c>
      <c r="G23" s="1533">
        <v>781.22</v>
      </c>
      <c r="H23" s="1535">
        <v>61.81</v>
      </c>
      <c r="P23" s="1439"/>
      <c r="Q23" s="1439"/>
    </row>
    <row r="24" spans="1:17" ht="11.25" customHeight="1">
      <c r="A24" s="1725">
        <v>2003</v>
      </c>
      <c r="B24" s="1726"/>
      <c r="C24" s="1726"/>
      <c r="D24" s="1726"/>
      <c r="E24" s="1726"/>
      <c r="F24" s="1726"/>
      <c r="G24" s="1726"/>
      <c r="H24" s="1727"/>
      <c r="P24" s="1439"/>
      <c r="Q24" s="1439"/>
    </row>
    <row r="25" spans="1:17" ht="15.75" customHeight="1">
      <c r="A25" s="1527" t="s">
        <v>226</v>
      </c>
      <c r="B25" s="1528">
        <v>10.9</v>
      </c>
      <c r="C25" s="1529">
        <v>292.38</v>
      </c>
      <c r="D25" s="1529">
        <v>26.73</v>
      </c>
      <c r="E25" s="1529">
        <v>460.59</v>
      </c>
      <c r="F25" s="1529">
        <v>42.1</v>
      </c>
      <c r="G25" s="1529">
        <v>752.97</v>
      </c>
      <c r="H25" s="1530">
        <v>68.83</v>
      </c>
      <c r="P25" s="1439"/>
      <c r="Q25" s="1439"/>
    </row>
    <row r="26" spans="1:17" ht="11.25" customHeight="1">
      <c r="A26" s="1531" t="s">
        <v>1269</v>
      </c>
      <c r="B26" s="1532">
        <v>12.4</v>
      </c>
      <c r="C26" s="1533">
        <v>255.82</v>
      </c>
      <c r="D26" s="1533">
        <v>20.71</v>
      </c>
      <c r="E26" s="1533">
        <v>480.08</v>
      </c>
      <c r="F26" s="1533">
        <v>38.86</v>
      </c>
      <c r="G26" s="1533">
        <v>735.9</v>
      </c>
      <c r="H26" s="1535">
        <v>59.56</v>
      </c>
      <c r="P26" s="1439"/>
      <c r="Q26" s="1439"/>
    </row>
    <row r="27" spans="1:17" ht="11.25" customHeight="1">
      <c r="A27" s="1531" t="s">
        <v>1270</v>
      </c>
      <c r="B27" s="1532">
        <v>11.8</v>
      </c>
      <c r="C27" s="1533">
        <v>260.79000000000002</v>
      </c>
      <c r="D27" s="1533">
        <v>22.16</v>
      </c>
      <c r="E27" s="1533">
        <v>427.89</v>
      </c>
      <c r="F27" s="1533">
        <v>36.36</v>
      </c>
      <c r="G27" s="1533">
        <v>688.69</v>
      </c>
      <c r="H27" s="1535">
        <v>58.52</v>
      </c>
      <c r="P27" s="1439"/>
      <c r="Q27" s="1439"/>
    </row>
    <row r="28" spans="1:17" ht="11.25" customHeight="1">
      <c r="A28" s="1531" t="s">
        <v>1271</v>
      </c>
      <c r="B28" s="1532">
        <v>11.3</v>
      </c>
      <c r="C28" s="1533">
        <v>290.16000000000003</v>
      </c>
      <c r="D28" s="1533">
        <v>25.74</v>
      </c>
      <c r="E28" s="1533">
        <v>415.28</v>
      </c>
      <c r="F28" s="1533">
        <v>36.840000000000003</v>
      </c>
      <c r="G28" s="1533">
        <v>705.43</v>
      </c>
      <c r="H28" s="1535">
        <v>62.57</v>
      </c>
      <c r="P28" s="1439"/>
      <c r="Q28" s="1439"/>
    </row>
    <row r="29" spans="1:17" ht="11.25" customHeight="1">
      <c r="A29" s="1531" t="s">
        <v>1272</v>
      </c>
      <c r="B29" s="1532">
        <v>9.8000000000000007</v>
      </c>
      <c r="C29" s="1533">
        <v>272.89999999999998</v>
      </c>
      <c r="D29" s="1533">
        <v>27.76</v>
      </c>
      <c r="E29" s="1533">
        <v>401.51</v>
      </c>
      <c r="F29" s="1533">
        <v>40.840000000000003</v>
      </c>
      <c r="G29" s="1533">
        <v>674.41</v>
      </c>
      <c r="H29" s="1535">
        <v>68.61</v>
      </c>
      <c r="P29" s="1439"/>
      <c r="Q29" s="1439"/>
    </row>
    <row r="30" spans="1:17" ht="11.25" customHeight="1">
      <c r="A30" s="1531" t="s">
        <v>1273</v>
      </c>
      <c r="B30" s="1532">
        <v>9.6</v>
      </c>
      <c r="C30" s="1533">
        <v>254.3</v>
      </c>
      <c r="D30" s="1533">
        <v>26.57</v>
      </c>
      <c r="E30" s="1533">
        <v>428.45</v>
      </c>
      <c r="F30" s="1533">
        <v>44.76</v>
      </c>
      <c r="G30" s="1533">
        <v>682.75</v>
      </c>
      <c r="H30" s="1535">
        <v>71.33</v>
      </c>
      <c r="P30" s="1439"/>
      <c r="Q30" s="1439"/>
    </row>
    <row r="31" spans="1:17" ht="11.25" customHeight="1">
      <c r="A31" s="1531" t="s">
        <v>1274</v>
      </c>
      <c r="B31" s="1532">
        <v>10.3</v>
      </c>
      <c r="C31" s="1533">
        <v>280.13</v>
      </c>
      <c r="D31" s="1533">
        <v>27.09</v>
      </c>
      <c r="E31" s="1533">
        <v>468.14</v>
      </c>
      <c r="F31" s="1533">
        <v>45.28</v>
      </c>
      <c r="G31" s="1533">
        <v>748.28</v>
      </c>
      <c r="H31" s="1535">
        <v>72.37</v>
      </c>
      <c r="P31" s="1439"/>
      <c r="Q31" s="1439"/>
    </row>
    <row r="32" spans="1:17" ht="11.25" customHeight="1">
      <c r="A32" s="1531" t="s">
        <v>1275</v>
      </c>
      <c r="B32" s="1532">
        <v>11</v>
      </c>
      <c r="C32" s="1533">
        <v>310.92</v>
      </c>
      <c r="D32" s="1533">
        <v>28.28</v>
      </c>
      <c r="E32" s="1533">
        <v>507.65</v>
      </c>
      <c r="F32" s="1533">
        <v>46.18</v>
      </c>
      <c r="G32" s="1533">
        <v>818.58</v>
      </c>
      <c r="H32" s="1535">
        <v>74.47</v>
      </c>
      <c r="P32" s="1439"/>
      <c r="Q32" s="1439"/>
    </row>
    <row r="33" spans="1:17" ht="11.25" customHeight="1">
      <c r="A33" s="1531" t="s">
        <v>1276</v>
      </c>
      <c r="B33" s="1532">
        <v>12.7</v>
      </c>
      <c r="C33" s="1533">
        <v>357.87</v>
      </c>
      <c r="D33" s="1533">
        <v>28.11</v>
      </c>
      <c r="E33" s="1533">
        <v>510.08</v>
      </c>
      <c r="F33" s="1533">
        <v>40.06</v>
      </c>
      <c r="G33" s="1533">
        <v>867.95</v>
      </c>
      <c r="H33" s="1535">
        <v>68.17</v>
      </c>
      <c r="P33" s="1439"/>
      <c r="Q33" s="1439"/>
    </row>
    <row r="34" spans="1:17" ht="11.25" customHeight="1">
      <c r="A34" s="1531" t="s">
        <v>1277</v>
      </c>
      <c r="B34" s="1532">
        <v>11</v>
      </c>
      <c r="C34" s="1533">
        <v>305.89999999999998</v>
      </c>
      <c r="D34" s="1533">
        <v>27.83</v>
      </c>
      <c r="E34" s="1533">
        <v>491.47</v>
      </c>
      <c r="F34" s="1533">
        <v>44.71</v>
      </c>
      <c r="G34" s="1533">
        <v>797.37</v>
      </c>
      <c r="H34" s="1535">
        <v>72.540000000000006</v>
      </c>
      <c r="P34" s="1439"/>
      <c r="Q34" s="1439"/>
    </row>
    <row r="35" spans="1:17" ht="11.25" customHeight="1">
      <c r="A35" s="1531" t="s">
        <v>1278</v>
      </c>
      <c r="B35" s="1532">
        <v>10.3</v>
      </c>
      <c r="C35" s="1533">
        <v>280.95999999999998</v>
      </c>
      <c r="D35" s="1533">
        <v>27.31</v>
      </c>
      <c r="E35" s="1533">
        <v>425.26</v>
      </c>
      <c r="F35" s="1533">
        <v>41.34</v>
      </c>
      <c r="G35" s="1533">
        <v>706.22</v>
      </c>
      <c r="H35" s="1535">
        <v>68.650000000000006</v>
      </c>
      <c r="P35" s="1439"/>
      <c r="Q35" s="1439"/>
    </row>
    <row r="36" spans="1:17" ht="11.25" customHeight="1">
      <c r="A36" s="1531" t="s">
        <v>1279</v>
      </c>
      <c r="B36" s="1532">
        <v>11</v>
      </c>
      <c r="C36" s="1533">
        <v>272.06</v>
      </c>
      <c r="D36" s="1533">
        <v>24.8</v>
      </c>
      <c r="E36" s="1533">
        <v>399.65</v>
      </c>
      <c r="F36" s="1533">
        <v>36.44</v>
      </c>
      <c r="G36" s="1533">
        <v>671.71</v>
      </c>
      <c r="H36" s="1535">
        <v>61.24</v>
      </c>
      <c r="P36" s="1439"/>
      <c r="Q36" s="1439"/>
    </row>
    <row r="37" spans="1:17" ht="11.25" customHeight="1">
      <c r="A37" s="1531" t="s">
        <v>1280</v>
      </c>
      <c r="B37" s="1532">
        <v>11.5</v>
      </c>
      <c r="C37" s="1533">
        <v>229.42</v>
      </c>
      <c r="D37" s="1533">
        <v>18.600000000000001</v>
      </c>
      <c r="E37" s="1533">
        <v>439.64</v>
      </c>
      <c r="F37" s="1533">
        <v>35.65</v>
      </c>
      <c r="G37" s="1533">
        <v>669.06</v>
      </c>
      <c r="H37" s="1535">
        <v>54.24</v>
      </c>
      <c r="P37" s="1439"/>
      <c r="Q37" s="1439"/>
    </row>
    <row r="38" spans="1:17" ht="13.5" customHeight="1">
      <c r="A38" s="1728">
        <v>2004</v>
      </c>
      <c r="B38" s="1729"/>
      <c r="C38" s="1729"/>
      <c r="D38" s="1729"/>
      <c r="E38" s="1729"/>
      <c r="F38" s="1729"/>
      <c r="G38" s="1729"/>
      <c r="H38" s="1730"/>
      <c r="P38" s="1439"/>
      <c r="Q38" s="1439"/>
    </row>
    <row r="39" spans="1:17" s="1537" customFormat="1" ht="15.75" customHeight="1">
      <c r="A39" s="1527" t="s">
        <v>226</v>
      </c>
      <c r="B39" s="1528">
        <v>10.7</v>
      </c>
      <c r="C39" s="1529">
        <v>306.47000000000003</v>
      </c>
      <c r="D39" s="1529">
        <v>28.69</v>
      </c>
      <c r="E39" s="1529">
        <v>408.04</v>
      </c>
      <c r="F39" s="1529">
        <v>38.200000000000003</v>
      </c>
      <c r="G39" s="1529">
        <v>714.52</v>
      </c>
      <c r="H39" s="1530">
        <v>66.89</v>
      </c>
      <c r="I39" s="1363"/>
      <c r="J39" s="1363"/>
      <c r="K39" s="1363"/>
      <c r="L39" s="1363"/>
      <c r="M39" s="1363"/>
      <c r="N39" s="1363"/>
      <c r="O39" s="1363"/>
      <c r="P39" s="1439"/>
      <c r="Q39" s="1439"/>
    </row>
    <row r="40" spans="1:17" ht="11.25" customHeight="1">
      <c r="A40" s="1531" t="s">
        <v>1269</v>
      </c>
      <c r="B40" s="1532">
        <v>11.9</v>
      </c>
      <c r="C40" s="1533">
        <v>216.04</v>
      </c>
      <c r="D40" s="1533">
        <v>18.11</v>
      </c>
      <c r="E40" s="1533">
        <v>442.76</v>
      </c>
      <c r="F40" s="1533">
        <v>37.11</v>
      </c>
      <c r="G40" s="1533">
        <v>658.8</v>
      </c>
      <c r="H40" s="1535">
        <v>55.22</v>
      </c>
      <c r="P40" s="1439"/>
      <c r="Q40" s="1439"/>
    </row>
    <row r="41" spans="1:17" ht="11.25" customHeight="1">
      <c r="A41" s="1531" t="s">
        <v>1270</v>
      </c>
      <c r="B41" s="1532">
        <v>10.6</v>
      </c>
      <c r="C41" s="1533">
        <v>217.91</v>
      </c>
      <c r="D41" s="1533">
        <v>20.61</v>
      </c>
      <c r="E41" s="1533">
        <v>355.61</v>
      </c>
      <c r="F41" s="1533">
        <v>33.64</v>
      </c>
      <c r="G41" s="1533">
        <v>573.52</v>
      </c>
      <c r="H41" s="1535">
        <v>54.25</v>
      </c>
      <c r="P41" s="1439"/>
      <c r="Q41" s="1439"/>
    </row>
    <row r="42" spans="1:17" ht="11.25" customHeight="1">
      <c r="A42" s="1531" t="s">
        <v>1271</v>
      </c>
      <c r="B42" s="1532">
        <v>11.1</v>
      </c>
      <c r="C42" s="1533">
        <v>261.98</v>
      </c>
      <c r="D42" s="1533">
        <v>23.7</v>
      </c>
      <c r="E42" s="1533">
        <v>379.89</v>
      </c>
      <c r="F42" s="1533">
        <v>34.369999999999997</v>
      </c>
      <c r="G42" s="1533">
        <v>641.87</v>
      </c>
      <c r="H42" s="1535">
        <v>58.07</v>
      </c>
      <c r="P42" s="1439"/>
      <c r="Q42" s="1439"/>
    </row>
    <row r="43" spans="1:17" ht="11.25" customHeight="1">
      <c r="A43" s="1531" t="s">
        <v>1272</v>
      </c>
      <c r="B43" s="1532">
        <v>10.1</v>
      </c>
      <c r="C43" s="1533">
        <v>266.29000000000002</v>
      </c>
      <c r="D43" s="1533">
        <v>26.31</v>
      </c>
      <c r="E43" s="1533">
        <v>377.54</v>
      </c>
      <c r="F43" s="1533">
        <v>37.299999999999997</v>
      </c>
      <c r="G43" s="1533">
        <v>643.84</v>
      </c>
      <c r="H43" s="1535">
        <v>63.61</v>
      </c>
      <c r="P43" s="1439"/>
      <c r="Q43" s="1439"/>
    </row>
    <row r="44" spans="1:17" ht="11.25" customHeight="1">
      <c r="A44" s="1531" t="s">
        <v>1273</v>
      </c>
      <c r="B44" s="1532">
        <v>9.9</v>
      </c>
      <c r="C44" s="1533">
        <v>260.12</v>
      </c>
      <c r="D44" s="1533">
        <v>26.23</v>
      </c>
      <c r="E44" s="1533">
        <v>389.54</v>
      </c>
      <c r="F44" s="1533">
        <v>39.28</v>
      </c>
      <c r="G44" s="1533">
        <v>649.64</v>
      </c>
      <c r="H44" s="1535">
        <v>65.510000000000005</v>
      </c>
      <c r="P44" s="1439"/>
      <c r="Q44" s="1439"/>
    </row>
    <row r="45" spans="1:17" ht="11.25" customHeight="1">
      <c r="A45" s="1531" t="s">
        <v>1274</v>
      </c>
      <c r="B45" s="1532">
        <v>10.4</v>
      </c>
      <c r="C45" s="1533">
        <v>303.33999999999997</v>
      </c>
      <c r="D45" s="1533">
        <v>29.13</v>
      </c>
      <c r="E45" s="1533">
        <v>401.86</v>
      </c>
      <c r="F45" s="1533">
        <v>38.6</v>
      </c>
      <c r="G45" s="1533">
        <v>705.21</v>
      </c>
      <c r="H45" s="1535">
        <v>67.739999999999995</v>
      </c>
      <c r="P45" s="1439"/>
      <c r="Q45" s="1439"/>
    </row>
    <row r="46" spans="1:17" ht="11.25" customHeight="1">
      <c r="A46" s="1531" t="s">
        <v>1275</v>
      </c>
      <c r="B46" s="1532">
        <v>10.8</v>
      </c>
      <c r="C46" s="1533">
        <v>326.22000000000003</v>
      </c>
      <c r="D46" s="1533">
        <v>30.11</v>
      </c>
      <c r="E46" s="1533">
        <v>428.23</v>
      </c>
      <c r="F46" s="1533">
        <v>39.5</v>
      </c>
      <c r="G46" s="1533">
        <v>754.45</v>
      </c>
      <c r="H46" s="1535">
        <v>69.61</v>
      </c>
      <c r="P46" s="1439"/>
      <c r="Q46" s="1439"/>
    </row>
    <row r="47" spans="1:17" ht="11.25" customHeight="1">
      <c r="A47" s="1531" t="s">
        <v>1276</v>
      </c>
      <c r="B47" s="1532">
        <v>11.9</v>
      </c>
      <c r="C47" s="1533">
        <v>382.54</v>
      </c>
      <c r="D47" s="1533">
        <v>32.14</v>
      </c>
      <c r="E47" s="1533">
        <v>444.54</v>
      </c>
      <c r="F47" s="1533">
        <v>37.35</v>
      </c>
      <c r="G47" s="1533">
        <v>827.08</v>
      </c>
      <c r="H47" s="1535">
        <v>69.489999999999995</v>
      </c>
      <c r="P47" s="1439"/>
      <c r="Q47" s="1439"/>
    </row>
    <row r="48" spans="1:17" ht="11.25" customHeight="1">
      <c r="A48" s="1531" t="s">
        <v>1277</v>
      </c>
      <c r="B48" s="1532">
        <v>10.8</v>
      </c>
      <c r="C48" s="1533">
        <v>344.51</v>
      </c>
      <c r="D48" s="1533">
        <v>31.83</v>
      </c>
      <c r="E48" s="1533">
        <v>450.44</v>
      </c>
      <c r="F48" s="1533">
        <v>41.62</v>
      </c>
      <c r="G48" s="1533">
        <v>794.94</v>
      </c>
      <c r="H48" s="1535">
        <v>73.45</v>
      </c>
      <c r="P48" s="1439"/>
      <c r="Q48" s="1439"/>
    </row>
    <row r="49" spans="1:17" ht="11.25" customHeight="1">
      <c r="A49" s="1531" t="s">
        <v>1278</v>
      </c>
      <c r="B49" s="1532">
        <v>9.9</v>
      </c>
      <c r="C49" s="1533">
        <v>330.64</v>
      </c>
      <c r="D49" s="1533">
        <v>33.44</v>
      </c>
      <c r="E49" s="1533">
        <v>379.34</v>
      </c>
      <c r="F49" s="1533">
        <v>38.380000000000003</v>
      </c>
      <c r="G49" s="1533">
        <v>709.99</v>
      </c>
      <c r="H49" s="1535">
        <v>71.81</v>
      </c>
      <c r="P49" s="1439"/>
      <c r="Q49" s="1439"/>
    </row>
    <row r="50" spans="1:17" ht="11.25" customHeight="1">
      <c r="A50" s="1531" t="s">
        <v>1279</v>
      </c>
      <c r="B50" s="1532">
        <v>10.5</v>
      </c>
      <c r="C50" s="1533">
        <v>269.86</v>
      </c>
      <c r="D50" s="1533">
        <v>25.61</v>
      </c>
      <c r="E50" s="1533">
        <v>375.93</v>
      </c>
      <c r="F50" s="1533">
        <v>35.68</v>
      </c>
      <c r="G50" s="1533">
        <v>645.78</v>
      </c>
      <c r="H50" s="1535">
        <v>61.29</v>
      </c>
      <c r="P50" s="1439"/>
      <c r="Q50" s="1439"/>
    </row>
    <row r="51" spans="1:17" ht="11.25" customHeight="1">
      <c r="A51" s="1531" t="s">
        <v>1280</v>
      </c>
      <c r="B51" s="1532">
        <v>11.3</v>
      </c>
      <c r="C51" s="1533">
        <v>230.35</v>
      </c>
      <c r="D51" s="1533">
        <v>20.32</v>
      </c>
      <c r="E51" s="1533">
        <v>394.74</v>
      </c>
      <c r="F51" s="1533">
        <v>34.82</v>
      </c>
      <c r="G51" s="1533">
        <v>625.09</v>
      </c>
      <c r="H51" s="1535">
        <v>55.14</v>
      </c>
      <c r="P51" s="1439"/>
      <c r="Q51" s="1439"/>
    </row>
    <row r="52" spans="1:17" ht="13.5" customHeight="1">
      <c r="A52" s="1719">
        <v>2005</v>
      </c>
      <c r="B52" s="1720"/>
      <c r="C52" s="1720"/>
      <c r="D52" s="1720"/>
      <c r="E52" s="1720"/>
      <c r="F52" s="1720"/>
      <c r="G52" s="1720"/>
      <c r="H52" s="1721"/>
      <c r="P52" s="1439"/>
      <c r="Q52" s="1439"/>
    </row>
    <row r="53" spans="1:17" s="1537" customFormat="1" ht="15.75" customHeight="1">
      <c r="A53" s="1538" t="s">
        <v>226</v>
      </c>
      <c r="B53" s="1528">
        <v>10.5</v>
      </c>
      <c r="C53" s="1529">
        <v>297.39999999999998</v>
      </c>
      <c r="D53" s="1529">
        <v>28.52</v>
      </c>
      <c r="E53" s="1529">
        <v>398.24</v>
      </c>
      <c r="F53" s="1529">
        <v>38.1</v>
      </c>
      <c r="G53" s="1529">
        <v>695.64</v>
      </c>
      <c r="H53" s="1530">
        <v>66.69</v>
      </c>
      <c r="I53" s="1363"/>
      <c r="J53" s="1363"/>
      <c r="K53" s="1363"/>
      <c r="L53" s="1363"/>
      <c r="M53" s="1363"/>
      <c r="N53" s="1363"/>
      <c r="O53" s="1363"/>
      <c r="P53" s="1439"/>
      <c r="Q53" s="1439"/>
    </row>
    <row r="54" spans="1:17" ht="11.25" customHeight="1">
      <c r="A54" s="1539" t="s">
        <v>1281</v>
      </c>
      <c r="B54" s="1532">
        <v>11.7</v>
      </c>
      <c r="C54" s="1533">
        <v>208.84</v>
      </c>
      <c r="D54" s="1533">
        <v>17.89</v>
      </c>
      <c r="E54" s="1533">
        <v>391.58</v>
      </c>
      <c r="F54" s="1533">
        <v>33.56</v>
      </c>
      <c r="G54" s="1533">
        <v>600.41999999999996</v>
      </c>
      <c r="H54" s="1535">
        <v>51.44</v>
      </c>
      <c r="P54" s="1439"/>
      <c r="Q54" s="1439"/>
    </row>
    <row r="55" spans="1:17" ht="11.25" customHeight="1">
      <c r="A55" s="1539" t="s">
        <v>1282</v>
      </c>
      <c r="B55" s="1532">
        <v>10.5</v>
      </c>
      <c r="C55" s="1533">
        <v>225.67</v>
      </c>
      <c r="D55" s="1533">
        <v>21.48</v>
      </c>
      <c r="E55" s="1533">
        <v>326.8</v>
      </c>
      <c r="F55" s="1533">
        <v>31.1</v>
      </c>
      <c r="G55" s="1533">
        <v>552.49</v>
      </c>
      <c r="H55" s="1535">
        <v>52.57</v>
      </c>
      <c r="P55" s="1439"/>
      <c r="Q55" s="1439"/>
    </row>
    <row r="56" spans="1:17" ht="11.25" customHeight="1">
      <c r="A56" s="1539" t="s">
        <v>1283</v>
      </c>
      <c r="B56" s="1532">
        <v>9.6</v>
      </c>
      <c r="C56" s="1533">
        <v>249.97</v>
      </c>
      <c r="D56" s="1533">
        <v>25.92</v>
      </c>
      <c r="E56" s="1533">
        <v>343.36</v>
      </c>
      <c r="F56" s="1533">
        <v>35.61</v>
      </c>
      <c r="G56" s="1533">
        <v>593.33000000000004</v>
      </c>
      <c r="H56" s="1535">
        <v>61.54</v>
      </c>
      <c r="P56" s="1439"/>
      <c r="Q56" s="1439"/>
    </row>
    <row r="57" spans="1:17" ht="11.25" customHeight="1">
      <c r="A57" s="1539" t="s">
        <v>1284</v>
      </c>
      <c r="B57" s="1532">
        <v>9.4</v>
      </c>
      <c r="C57" s="1533">
        <v>246.34</v>
      </c>
      <c r="D57" s="1533">
        <v>26.26</v>
      </c>
      <c r="E57" s="1533">
        <v>330.41</v>
      </c>
      <c r="F57" s="1533">
        <v>35.229999999999997</v>
      </c>
      <c r="G57" s="1533">
        <v>576.76</v>
      </c>
      <c r="H57" s="1535">
        <v>61.49</v>
      </c>
      <c r="P57" s="1439"/>
      <c r="Q57" s="1439"/>
    </row>
    <row r="58" spans="1:17" ht="11.25" customHeight="1">
      <c r="A58" s="1539" t="s">
        <v>1285</v>
      </c>
      <c r="B58" s="1532">
        <v>9.5</v>
      </c>
      <c r="C58" s="1533">
        <v>262.27</v>
      </c>
      <c r="D58" s="1533">
        <v>27.51</v>
      </c>
      <c r="E58" s="1533">
        <v>371.47</v>
      </c>
      <c r="F58" s="1533">
        <v>38.96</v>
      </c>
      <c r="G58" s="1533">
        <v>633.74</v>
      </c>
      <c r="H58" s="1535">
        <v>66.48</v>
      </c>
      <c r="P58" s="1439"/>
      <c r="Q58" s="1439"/>
    </row>
    <row r="59" spans="1:17" ht="11.25" customHeight="1">
      <c r="A59" s="1539" t="s">
        <v>1286</v>
      </c>
      <c r="B59" s="1532">
        <v>9.9</v>
      </c>
      <c r="C59" s="1533">
        <v>290.99</v>
      </c>
      <c r="D59" s="1533">
        <v>29.34</v>
      </c>
      <c r="E59" s="1533">
        <v>394.04</v>
      </c>
      <c r="F59" s="1533">
        <v>39.72</v>
      </c>
      <c r="G59" s="1533">
        <v>685.03</v>
      </c>
      <c r="H59" s="1535">
        <v>69.040000000000006</v>
      </c>
      <c r="P59" s="1439"/>
      <c r="Q59" s="1439"/>
    </row>
    <row r="60" spans="1:17" ht="11.25" customHeight="1">
      <c r="A60" s="1539" t="s">
        <v>1287</v>
      </c>
      <c r="B60" s="1532">
        <v>10.7</v>
      </c>
      <c r="C60" s="1533">
        <v>307.27</v>
      </c>
      <c r="D60" s="1533">
        <v>28.69</v>
      </c>
      <c r="E60" s="1533">
        <v>398.91</v>
      </c>
      <c r="F60" s="1533">
        <v>37.24</v>
      </c>
      <c r="G60" s="1533">
        <v>706.18</v>
      </c>
      <c r="H60" s="1535">
        <v>65.930000000000007</v>
      </c>
      <c r="P60" s="1439"/>
      <c r="Q60" s="1439"/>
    </row>
    <row r="61" spans="1:17" ht="11.25" customHeight="1">
      <c r="A61" s="1539" t="s">
        <v>1288</v>
      </c>
      <c r="B61" s="1532">
        <v>12.1</v>
      </c>
      <c r="C61" s="1533">
        <v>366.53</v>
      </c>
      <c r="D61" s="1533">
        <v>30.21</v>
      </c>
      <c r="E61" s="1533">
        <v>452.35</v>
      </c>
      <c r="F61" s="1533">
        <v>37.28</v>
      </c>
      <c r="G61" s="1533">
        <v>818.88</v>
      </c>
      <c r="H61" s="1535">
        <v>67.489999999999995</v>
      </c>
      <c r="P61" s="1439"/>
      <c r="Q61" s="1439"/>
    </row>
    <row r="62" spans="1:17" ht="11.25" customHeight="1">
      <c r="A62" s="1539" t="s">
        <v>1289</v>
      </c>
      <c r="B62" s="1532">
        <v>10.6</v>
      </c>
      <c r="C62" s="1533">
        <v>336.59</v>
      </c>
      <c r="D62" s="1533">
        <v>31.83</v>
      </c>
      <c r="E62" s="1533">
        <v>440.82</v>
      </c>
      <c r="F62" s="1533">
        <v>41.74</v>
      </c>
      <c r="G62" s="1533">
        <v>778.03</v>
      </c>
      <c r="H62" s="1535">
        <v>73.569999999999993</v>
      </c>
      <c r="P62" s="1439"/>
      <c r="Q62" s="1439"/>
    </row>
    <row r="63" spans="1:17" ht="11.25" customHeight="1">
      <c r="A63" s="1539" t="s">
        <v>1290</v>
      </c>
      <c r="B63" s="1532">
        <v>9.6999999999999993</v>
      </c>
      <c r="C63" s="1533">
        <v>318</v>
      </c>
      <c r="D63" s="1533">
        <v>32.869999999999997</v>
      </c>
      <c r="E63" s="1533">
        <v>386.14</v>
      </c>
      <c r="F63" s="1533">
        <v>39.909999999999997</v>
      </c>
      <c r="G63" s="1533">
        <v>704.29</v>
      </c>
      <c r="H63" s="1535">
        <v>72.790000000000006</v>
      </c>
      <c r="P63" s="1439"/>
      <c r="Q63" s="1439"/>
    </row>
    <row r="64" spans="1:17" ht="11.25" customHeight="1">
      <c r="A64" s="1539" t="s">
        <v>1291</v>
      </c>
      <c r="B64" s="1532">
        <v>10.6</v>
      </c>
      <c r="C64" s="1533">
        <v>299.91000000000003</v>
      </c>
      <c r="D64" s="1533">
        <v>28.43</v>
      </c>
      <c r="E64" s="1533">
        <v>402.53</v>
      </c>
      <c r="F64" s="1533">
        <v>38.17</v>
      </c>
      <c r="G64" s="1533">
        <v>702.44</v>
      </c>
      <c r="H64" s="1535">
        <v>66.62</v>
      </c>
      <c r="P64" s="1439"/>
      <c r="Q64" s="1439"/>
    </row>
    <row r="65" spans="1:17" ht="11.25" customHeight="1">
      <c r="A65" s="1539" t="s">
        <v>1292</v>
      </c>
      <c r="B65" s="1532">
        <v>12</v>
      </c>
      <c r="C65" s="1533">
        <v>209.12</v>
      </c>
      <c r="D65" s="1533">
        <v>17.440000000000001</v>
      </c>
      <c r="E65" s="1533">
        <v>476.02</v>
      </c>
      <c r="F65" s="1533">
        <v>39.69</v>
      </c>
      <c r="G65" s="1533">
        <v>685.1</v>
      </c>
      <c r="H65" s="1535">
        <v>57.14</v>
      </c>
      <c r="P65" s="1439"/>
      <c r="Q65" s="1439"/>
    </row>
    <row r="66" spans="1:17" ht="13.5" customHeight="1">
      <c r="A66" s="1719">
        <v>2006</v>
      </c>
      <c r="B66" s="1720"/>
      <c r="C66" s="1720"/>
      <c r="D66" s="1720"/>
      <c r="E66" s="1720"/>
      <c r="F66" s="1720"/>
      <c r="G66" s="1720"/>
      <c r="H66" s="1721"/>
      <c r="P66" s="1439"/>
      <c r="Q66" s="1439"/>
    </row>
    <row r="67" spans="1:17" s="1537" customFormat="1" ht="15.75" customHeight="1">
      <c r="A67" s="1538" t="s">
        <v>226</v>
      </c>
      <c r="B67" s="1528">
        <v>10.4</v>
      </c>
      <c r="C67" s="1529">
        <v>320.88</v>
      </c>
      <c r="D67" s="1529">
        <v>30.93</v>
      </c>
      <c r="E67" s="1529">
        <v>410.24</v>
      </c>
      <c r="F67" s="1529">
        <v>39.47</v>
      </c>
      <c r="G67" s="1529">
        <v>731.11</v>
      </c>
      <c r="H67" s="1530">
        <v>70.39</v>
      </c>
      <c r="I67" s="1363"/>
      <c r="J67" s="1363"/>
      <c r="K67" s="1363"/>
      <c r="L67" s="1363"/>
      <c r="M67" s="1363"/>
      <c r="N67" s="1363"/>
      <c r="O67" s="1363"/>
      <c r="P67" s="1439"/>
      <c r="Q67" s="1439"/>
    </row>
    <row r="68" spans="1:17" ht="11.25" customHeight="1">
      <c r="A68" s="1539" t="s">
        <v>1281</v>
      </c>
      <c r="B68" s="1532">
        <v>11.7</v>
      </c>
      <c r="C68" s="1533">
        <v>206.74</v>
      </c>
      <c r="D68" s="1533">
        <v>17.600000000000001</v>
      </c>
      <c r="E68" s="1533">
        <v>452.95</v>
      </c>
      <c r="F68" s="1533">
        <v>38.61</v>
      </c>
      <c r="G68" s="1533">
        <v>659.69</v>
      </c>
      <c r="H68" s="1535">
        <v>56.38</v>
      </c>
      <c r="P68" s="1439"/>
      <c r="Q68" s="1439"/>
    </row>
    <row r="69" spans="1:17" ht="11.25" customHeight="1">
      <c r="A69" s="1539" t="s">
        <v>1282</v>
      </c>
      <c r="B69" s="1532">
        <v>10.6</v>
      </c>
      <c r="C69" s="1533">
        <v>217.33</v>
      </c>
      <c r="D69" s="1533">
        <v>20.5</v>
      </c>
      <c r="E69" s="1533">
        <v>378.46</v>
      </c>
      <c r="F69" s="1533">
        <v>35.71</v>
      </c>
      <c r="G69" s="1533">
        <v>595.96</v>
      </c>
      <c r="H69" s="1535">
        <v>56.38</v>
      </c>
      <c r="P69" s="1439"/>
      <c r="Q69" s="1439"/>
    </row>
    <row r="70" spans="1:17" ht="11.25" customHeight="1">
      <c r="A70" s="1539" t="s">
        <v>1283</v>
      </c>
      <c r="B70" s="1532">
        <v>10.199999999999999</v>
      </c>
      <c r="C70" s="1533">
        <v>242.11</v>
      </c>
      <c r="D70" s="1533">
        <v>23.74</v>
      </c>
      <c r="E70" s="1533">
        <v>378.63</v>
      </c>
      <c r="F70" s="1533">
        <v>37.08</v>
      </c>
      <c r="G70" s="1533">
        <v>620.73</v>
      </c>
      <c r="H70" s="1535">
        <v>60.83</v>
      </c>
      <c r="P70" s="1439"/>
      <c r="Q70" s="1439"/>
    </row>
    <row r="71" spans="1:17" ht="11.25" customHeight="1">
      <c r="A71" s="1539" t="s">
        <v>1284</v>
      </c>
      <c r="B71" s="1532">
        <v>9.1999999999999993</v>
      </c>
      <c r="C71" s="1533">
        <v>259.37</v>
      </c>
      <c r="D71" s="1533">
        <v>28.19</v>
      </c>
      <c r="E71" s="1533">
        <v>356.58512081520792</v>
      </c>
      <c r="F71" s="1533">
        <v>38.785252719239196</v>
      </c>
      <c r="G71" s="1533">
        <v>615.95000000000005</v>
      </c>
      <c r="H71" s="1535">
        <v>66.98</v>
      </c>
      <c r="P71" s="1439"/>
      <c r="Q71" s="1439"/>
    </row>
    <row r="72" spans="1:17" ht="11.25" customHeight="1">
      <c r="A72" s="1539" t="s">
        <v>1285</v>
      </c>
      <c r="B72" s="1532">
        <v>9.6999999999999993</v>
      </c>
      <c r="C72" s="1533">
        <v>276.62</v>
      </c>
      <c r="D72" s="1533">
        <v>28.53</v>
      </c>
      <c r="E72" s="1533">
        <v>397.59155540823616</v>
      </c>
      <c r="F72" s="1533">
        <v>41.006434593028224</v>
      </c>
      <c r="G72" s="1533">
        <v>674.21</v>
      </c>
      <c r="H72" s="1535">
        <v>69.709999999999994</v>
      </c>
      <c r="P72" s="1439"/>
      <c r="Q72" s="1439"/>
    </row>
    <row r="73" spans="1:17" ht="11.25" customHeight="1">
      <c r="A73" s="1539" t="s">
        <v>1286</v>
      </c>
      <c r="B73" s="1532">
        <v>9.9</v>
      </c>
      <c r="C73" s="1533">
        <v>316.26</v>
      </c>
      <c r="D73" s="1533">
        <v>31.95</v>
      </c>
      <c r="E73" s="1533">
        <v>401.35047857926378</v>
      </c>
      <c r="F73" s="1533">
        <v>40.493854160615371</v>
      </c>
      <c r="G73" s="1533">
        <v>717.61</v>
      </c>
      <c r="H73" s="1535">
        <v>72.44</v>
      </c>
      <c r="P73" s="1439"/>
      <c r="Q73" s="1439"/>
    </row>
    <row r="74" spans="1:17" ht="11.25" customHeight="1">
      <c r="A74" s="1539" t="s">
        <v>1287</v>
      </c>
      <c r="B74" s="1532">
        <v>10.7</v>
      </c>
      <c r="C74" s="1533">
        <v>352.66</v>
      </c>
      <c r="D74" s="1533">
        <v>32.979999999999997</v>
      </c>
      <c r="E74" s="1533">
        <v>423.04</v>
      </c>
      <c r="F74" s="1533">
        <v>39.47</v>
      </c>
      <c r="G74" s="1533">
        <v>775.71</v>
      </c>
      <c r="H74" s="1535">
        <v>72.44</v>
      </c>
      <c r="P74" s="1439"/>
      <c r="Q74" s="1439"/>
    </row>
    <row r="75" spans="1:17" ht="11.25" customHeight="1">
      <c r="A75" s="1539" t="s">
        <v>1288</v>
      </c>
      <c r="B75" s="1532">
        <v>12</v>
      </c>
      <c r="C75" s="1533">
        <v>391.1</v>
      </c>
      <c r="D75" s="1533">
        <v>32.630000000000003</v>
      </c>
      <c r="E75" s="1533">
        <v>450.04</v>
      </c>
      <c r="F75" s="1533">
        <v>37.42</v>
      </c>
      <c r="G75" s="1533">
        <v>841.14</v>
      </c>
      <c r="H75" s="1535">
        <v>70.05</v>
      </c>
      <c r="P75" s="1439"/>
      <c r="Q75" s="1439"/>
    </row>
    <row r="76" spans="1:17" ht="11.25" customHeight="1">
      <c r="A76" s="1539" t="s">
        <v>1289</v>
      </c>
      <c r="B76" s="1532">
        <v>10.3</v>
      </c>
      <c r="C76" s="1533">
        <v>375.89</v>
      </c>
      <c r="D76" s="1533">
        <v>36.56</v>
      </c>
      <c r="E76" s="1533">
        <v>436.04</v>
      </c>
      <c r="F76" s="1533">
        <v>42.37</v>
      </c>
      <c r="G76" s="1533">
        <v>811.93</v>
      </c>
      <c r="H76" s="1535">
        <v>78.94</v>
      </c>
      <c r="P76" s="1439"/>
      <c r="Q76" s="1439"/>
    </row>
    <row r="77" spans="1:17" ht="11.25" customHeight="1">
      <c r="A77" s="1539" t="s">
        <v>1290</v>
      </c>
      <c r="B77" s="1532">
        <v>9.6999999999999993</v>
      </c>
      <c r="C77" s="1533">
        <v>353.85</v>
      </c>
      <c r="D77" s="1533">
        <v>36.56</v>
      </c>
      <c r="E77" s="1533">
        <v>387.68</v>
      </c>
      <c r="F77" s="1533">
        <v>39.909999999999997</v>
      </c>
      <c r="G77" s="1533">
        <v>741.7</v>
      </c>
      <c r="H77" s="1535">
        <v>76.540000000000006</v>
      </c>
      <c r="P77" s="1439"/>
      <c r="Q77" s="1439"/>
    </row>
    <row r="78" spans="1:17" ht="11.25" customHeight="1">
      <c r="A78" s="1539" t="s">
        <v>1291</v>
      </c>
      <c r="B78" s="1532">
        <v>10.4</v>
      </c>
      <c r="C78" s="1533">
        <v>277.14</v>
      </c>
      <c r="D78" s="1533">
        <v>26.65</v>
      </c>
      <c r="E78" s="1533">
        <v>394.69</v>
      </c>
      <c r="F78" s="1533">
        <v>38.17</v>
      </c>
      <c r="G78" s="1533">
        <v>671.65</v>
      </c>
      <c r="H78" s="1535">
        <v>64.760000000000005</v>
      </c>
      <c r="P78" s="1439"/>
      <c r="Q78" s="1439"/>
    </row>
    <row r="79" spans="1:17" ht="11.25" customHeight="1">
      <c r="A79" s="1539" t="s">
        <v>1292</v>
      </c>
      <c r="B79" s="1532">
        <v>11.9</v>
      </c>
      <c r="C79" s="1533">
        <v>230.32</v>
      </c>
      <c r="D79" s="1533">
        <v>19.309999999999999</v>
      </c>
      <c r="E79" s="1533">
        <v>461.32</v>
      </c>
      <c r="F79" s="1533">
        <v>38.79</v>
      </c>
      <c r="G79" s="1533">
        <v>691.81</v>
      </c>
      <c r="H79" s="1535">
        <v>58.09</v>
      </c>
      <c r="P79" s="1439"/>
      <c r="Q79" s="1439"/>
    </row>
    <row r="80" spans="1:17" ht="13.5" customHeight="1">
      <c r="A80" s="1719">
        <v>2007</v>
      </c>
      <c r="B80" s="1720"/>
      <c r="C80" s="1720"/>
      <c r="D80" s="1720"/>
      <c r="E80" s="1720"/>
      <c r="F80" s="1720"/>
      <c r="G80" s="1720"/>
      <c r="H80" s="1721"/>
      <c r="P80" s="1439"/>
      <c r="Q80" s="1439"/>
    </row>
    <row r="81" spans="1:17" s="1537" customFormat="1" ht="15.75" customHeight="1">
      <c r="A81" s="1538" t="s">
        <v>226</v>
      </c>
      <c r="B81" s="1528">
        <v>10</v>
      </c>
      <c r="C81" s="1529">
        <v>339.51</v>
      </c>
      <c r="D81" s="1529">
        <v>34.06</v>
      </c>
      <c r="E81" s="1529">
        <v>429.54</v>
      </c>
      <c r="F81" s="1529">
        <v>43.09</v>
      </c>
      <c r="G81" s="1529">
        <v>769.06</v>
      </c>
      <c r="H81" s="1530">
        <v>77.14</v>
      </c>
      <c r="I81" s="1363"/>
      <c r="J81" s="1363"/>
      <c r="K81" s="1363"/>
      <c r="L81" s="1363"/>
      <c r="M81" s="1363"/>
      <c r="N81" s="1363"/>
      <c r="O81" s="1363"/>
      <c r="P81" s="1439"/>
      <c r="Q81" s="1439"/>
    </row>
    <row r="82" spans="1:17" ht="11.25" customHeight="1">
      <c r="A82" s="1539" t="s">
        <v>1281</v>
      </c>
      <c r="B82" s="1532">
        <v>11.1</v>
      </c>
      <c r="C82" s="1533">
        <v>219.08</v>
      </c>
      <c r="D82" s="1533">
        <v>19.670000000000002</v>
      </c>
      <c r="E82" s="1533">
        <v>429.76</v>
      </c>
      <c r="F82" s="1533">
        <v>38.56</v>
      </c>
      <c r="G82" s="1533">
        <v>648.84</v>
      </c>
      <c r="H82" s="1535">
        <v>58.23</v>
      </c>
      <c r="P82" s="1439"/>
      <c r="Q82" s="1439"/>
    </row>
    <row r="83" spans="1:17" ht="11.25" customHeight="1">
      <c r="A83" s="1539" t="s">
        <v>1282</v>
      </c>
      <c r="B83" s="1532">
        <v>9.5</v>
      </c>
      <c r="C83" s="1533">
        <v>224.97</v>
      </c>
      <c r="D83" s="1533">
        <v>23.7</v>
      </c>
      <c r="E83" s="1533">
        <v>385.63</v>
      </c>
      <c r="F83" s="1533">
        <v>40.630000000000003</v>
      </c>
      <c r="G83" s="1533">
        <v>610.69000000000005</v>
      </c>
      <c r="H83" s="1535">
        <v>64.33</v>
      </c>
      <c r="P83" s="1439"/>
      <c r="Q83" s="1439"/>
    </row>
    <row r="84" spans="1:17" ht="11.25" customHeight="1">
      <c r="A84" s="1539" t="s">
        <v>1283</v>
      </c>
      <c r="B84" s="1532">
        <v>9.1</v>
      </c>
      <c r="C84" s="1533">
        <v>272.68</v>
      </c>
      <c r="D84" s="1533">
        <v>29.92</v>
      </c>
      <c r="E84" s="1533">
        <v>383.92</v>
      </c>
      <c r="F84" s="1533">
        <v>42.12</v>
      </c>
      <c r="G84" s="1533">
        <v>656.63</v>
      </c>
      <c r="H84" s="1535">
        <v>72.03</v>
      </c>
      <c r="P84" s="1439"/>
      <c r="Q84" s="1439"/>
    </row>
    <row r="85" spans="1:17" ht="11.25" customHeight="1">
      <c r="A85" s="1539" t="s">
        <v>1284</v>
      </c>
      <c r="B85" s="1532">
        <v>9.4</v>
      </c>
      <c r="C85" s="1533">
        <v>272.42</v>
      </c>
      <c r="D85" s="1533">
        <v>29.03</v>
      </c>
      <c r="E85" s="1533">
        <v>380.84</v>
      </c>
      <c r="F85" s="1533">
        <v>40.56</v>
      </c>
      <c r="G85" s="1533">
        <v>653.20000000000005</v>
      </c>
      <c r="H85" s="1535">
        <v>69.59</v>
      </c>
      <c r="P85" s="1439"/>
      <c r="Q85" s="1439"/>
    </row>
    <row r="86" spans="1:17" ht="11.25" customHeight="1">
      <c r="A86" s="1539" t="s">
        <v>1285</v>
      </c>
      <c r="B86" s="1532">
        <v>9</v>
      </c>
      <c r="C86" s="1533">
        <v>303.12</v>
      </c>
      <c r="D86" s="1533">
        <v>33.659999999999997</v>
      </c>
      <c r="E86" s="1533">
        <v>446.29</v>
      </c>
      <c r="F86" s="1533">
        <v>49.53</v>
      </c>
      <c r="G86" s="1533">
        <v>749.34</v>
      </c>
      <c r="H86" s="1535">
        <v>83.19</v>
      </c>
      <c r="P86" s="1439"/>
      <c r="Q86" s="1439"/>
    </row>
    <row r="87" spans="1:17" ht="11.25" customHeight="1">
      <c r="A87" s="1539" t="s">
        <v>1286</v>
      </c>
      <c r="B87" s="1532">
        <v>9.5</v>
      </c>
      <c r="C87" s="1533">
        <v>320.48</v>
      </c>
      <c r="D87" s="1533">
        <v>33.590000000000003</v>
      </c>
      <c r="E87" s="1533">
        <v>413.96</v>
      </c>
      <c r="F87" s="1533">
        <v>43.4</v>
      </c>
      <c r="G87" s="1533">
        <v>734.43</v>
      </c>
      <c r="H87" s="1535">
        <v>76.989999999999995</v>
      </c>
      <c r="P87" s="1439"/>
      <c r="Q87" s="1439"/>
    </row>
    <row r="88" spans="1:17" ht="11.25" customHeight="1">
      <c r="A88" s="1539" t="s">
        <v>1287</v>
      </c>
      <c r="B88" s="1532">
        <v>10.3</v>
      </c>
      <c r="C88" s="1533">
        <v>364.02</v>
      </c>
      <c r="D88" s="1533">
        <v>35.200000000000003</v>
      </c>
      <c r="E88" s="1533">
        <v>451.07</v>
      </c>
      <c r="F88" s="1533">
        <v>43.6</v>
      </c>
      <c r="G88" s="1533">
        <v>815.12</v>
      </c>
      <c r="H88" s="1535">
        <v>78.8</v>
      </c>
      <c r="P88" s="1439"/>
      <c r="Q88" s="1439"/>
    </row>
    <row r="89" spans="1:17" ht="11.25" customHeight="1">
      <c r="A89" s="1539" t="s">
        <v>1288</v>
      </c>
      <c r="B89" s="1532">
        <v>11.5</v>
      </c>
      <c r="C89" s="1533">
        <v>428.65</v>
      </c>
      <c r="D89" s="1533">
        <v>37.299999999999997</v>
      </c>
      <c r="E89" s="1533">
        <v>469.83</v>
      </c>
      <c r="F89" s="1533">
        <v>40.89</v>
      </c>
      <c r="G89" s="1533">
        <v>898.49</v>
      </c>
      <c r="H89" s="1535">
        <v>78.19</v>
      </c>
      <c r="P89" s="1439"/>
      <c r="Q89" s="1439"/>
    </row>
    <row r="90" spans="1:17" ht="11.25" customHeight="1">
      <c r="A90" s="1539" t="s">
        <v>1289</v>
      </c>
      <c r="B90" s="1532">
        <v>10.199999999999999</v>
      </c>
      <c r="C90" s="1533">
        <v>388.18</v>
      </c>
      <c r="D90" s="1533">
        <v>38.1</v>
      </c>
      <c r="E90" s="1533">
        <v>445.77</v>
      </c>
      <c r="F90" s="1533">
        <v>43.74</v>
      </c>
      <c r="G90" s="1533">
        <v>833.9</v>
      </c>
      <c r="H90" s="1535">
        <v>81.84</v>
      </c>
      <c r="P90" s="1439"/>
      <c r="Q90" s="1439"/>
    </row>
    <row r="91" spans="1:17" ht="11.25" customHeight="1">
      <c r="A91" s="1539" t="s">
        <v>1290</v>
      </c>
      <c r="B91" s="1532">
        <v>9.3000000000000007</v>
      </c>
      <c r="C91" s="1533">
        <v>358.26</v>
      </c>
      <c r="D91" s="1533">
        <v>38.54</v>
      </c>
      <c r="E91" s="1533">
        <v>391.63</v>
      </c>
      <c r="F91" s="1533">
        <v>42.13</v>
      </c>
      <c r="G91" s="1533">
        <v>749.89</v>
      </c>
      <c r="H91" s="1535">
        <v>80.67</v>
      </c>
      <c r="P91" s="1439"/>
      <c r="Q91" s="1439"/>
    </row>
    <row r="92" spans="1:17" ht="11.25" customHeight="1">
      <c r="A92" s="1539" t="s">
        <v>1291</v>
      </c>
      <c r="B92" s="1532">
        <v>9.6999999999999993</v>
      </c>
      <c r="C92" s="1533">
        <v>300.27999999999997</v>
      </c>
      <c r="D92" s="1533">
        <v>31.07</v>
      </c>
      <c r="E92" s="1533">
        <v>415.09</v>
      </c>
      <c r="F92" s="1533">
        <v>42.94</v>
      </c>
      <c r="G92" s="1533">
        <v>715.37</v>
      </c>
      <c r="H92" s="1535">
        <v>74.010000000000005</v>
      </c>
      <c r="P92" s="1439"/>
      <c r="Q92" s="1439"/>
    </row>
    <row r="93" spans="1:17" ht="11.25" customHeight="1">
      <c r="A93" s="1539" t="s">
        <v>1292</v>
      </c>
      <c r="B93" s="1532">
        <v>10.6</v>
      </c>
      <c r="C93" s="1533">
        <v>240.2</v>
      </c>
      <c r="D93" s="1533">
        <v>22.68</v>
      </c>
      <c r="E93" s="1533">
        <v>456.37</v>
      </c>
      <c r="F93" s="1533">
        <v>43.09</v>
      </c>
      <c r="G93" s="1533">
        <v>696.57</v>
      </c>
      <c r="H93" s="1535">
        <v>65.77</v>
      </c>
      <c r="P93" s="1439"/>
      <c r="Q93" s="1439"/>
    </row>
    <row r="94" spans="1:17" ht="13.5" customHeight="1">
      <c r="A94" s="1719">
        <v>2008</v>
      </c>
      <c r="B94" s="1720"/>
      <c r="C94" s="1720"/>
      <c r="D94" s="1720"/>
      <c r="E94" s="1720"/>
      <c r="F94" s="1720"/>
      <c r="G94" s="1720"/>
      <c r="H94" s="1721"/>
      <c r="P94" s="1439"/>
      <c r="Q94" s="1439"/>
    </row>
    <row r="95" spans="1:17" s="1537" customFormat="1" ht="15.75" customHeight="1">
      <c r="A95" s="1538" t="s">
        <v>226</v>
      </c>
      <c r="B95" s="1528">
        <v>10.1</v>
      </c>
      <c r="C95" s="1529">
        <v>337.27</v>
      </c>
      <c r="D95" s="1529">
        <v>33.54</v>
      </c>
      <c r="E95" s="1529">
        <v>408.56</v>
      </c>
      <c r="F95" s="1529">
        <v>40.630000000000003</v>
      </c>
      <c r="G95" s="1529">
        <v>745.83</v>
      </c>
      <c r="H95" s="1530">
        <v>74.180000000000007</v>
      </c>
      <c r="I95" s="1363"/>
      <c r="J95" s="1363"/>
      <c r="K95" s="1363"/>
      <c r="L95" s="1363"/>
      <c r="M95" s="1363"/>
      <c r="N95" s="1363"/>
      <c r="O95" s="1363"/>
      <c r="P95" s="1439"/>
      <c r="Q95" s="1439"/>
    </row>
    <row r="96" spans="1:17" ht="11.25" customHeight="1">
      <c r="A96" s="1539" t="s">
        <v>1281</v>
      </c>
      <c r="B96" s="1532">
        <v>11.8</v>
      </c>
      <c r="C96" s="1533">
        <v>253.54</v>
      </c>
      <c r="D96" s="1533">
        <v>21.54</v>
      </c>
      <c r="E96" s="1533">
        <v>442.82</v>
      </c>
      <c r="F96" s="1533">
        <v>37.619999999999997</v>
      </c>
      <c r="G96" s="1533">
        <v>696.36</v>
      </c>
      <c r="H96" s="1535">
        <v>59.16</v>
      </c>
      <c r="P96" s="1439"/>
      <c r="Q96" s="1439"/>
    </row>
    <row r="97" spans="1:17" ht="11.25" customHeight="1">
      <c r="A97" s="1539" t="s">
        <v>1282</v>
      </c>
      <c r="B97" s="1532">
        <v>9</v>
      </c>
      <c r="C97" s="1533">
        <v>217.56</v>
      </c>
      <c r="D97" s="1533">
        <v>24.04</v>
      </c>
      <c r="E97" s="1533">
        <v>361.8</v>
      </c>
      <c r="F97" s="1533">
        <v>39.99</v>
      </c>
      <c r="G97" s="1533">
        <v>579.36</v>
      </c>
      <c r="H97" s="1535">
        <v>64.040000000000006</v>
      </c>
      <c r="P97" s="1439"/>
      <c r="Q97" s="1439"/>
    </row>
    <row r="98" spans="1:17" ht="11.25" customHeight="1">
      <c r="A98" s="1539" t="s">
        <v>1283</v>
      </c>
      <c r="B98" s="1532">
        <v>9.5</v>
      </c>
      <c r="C98" s="1533">
        <v>250.64</v>
      </c>
      <c r="D98" s="1533">
        <v>26.51</v>
      </c>
      <c r="E98" s="1533">
        <v>371.71</v>
      </c>
      <c r="F98" s="1533">
        <v>39.31</v>
      </c>
      <c r="G98" s="1533">
        <v>622.34</v>
      </c>
      <c r="H98" s="1535">
        <v>65.819999999999993</v>
      </c>
      <c r="P98" s="1439"/>
      <c r="Q98" s="1439"/>
    </row>
    <row r="99" spans="1:17" ht="11.25" customHeight="1">
      <c r="A99" s="1539" t="s">
        <v>1284</v>
      </c>
      <c r="B99" s="1532">
        <v>9</v>
      </c>
      <c r="C99" s="1533">
        <v>258.92</v>
      </c>
      <c r="D99" s="1533">
        <v>28.83</v>
      </c>
      <c r="E99" s="1533">
        <v>332.93</v>
      </c>
      <c r="F99" s="1533">
        <v>37.06</v>
      </c>
      <c r="G99" s="1533">
        <v>591.85</v>
      </c>
      <c r="H99" s="1535">
        <v>65.89</v>
      </c>
      <c r="P99" s="1439"/>
      <c r="Q99" s="1439"/>
    </row>
    <row r="100" spans="1:17" ht="11.25" customHeight="1">
      <c r="A100" s="1539" t="s">
        <v>1285</v>
      </c>
      <c r="B100" s="1532">
        <v>9.1999999999999993</v>
      </c>
      <c r="C100" s="1533">
        <v>309.08</v>
      </c>
      <c r="D100" s="1533">
        <v>33.47</v>
      </c>
      <c r="E100" s="1533">
        <v>395.41</v>
      </c>
      <c r="F100" s="1533">
        <v>42.82</v>
      </c>
      <c r="G100" s="1533">
        <v>704.48</v>
      </c>
      <c r="H100" s="1535">
        <v>76.290000000000006</v>
      </c>
      <c r="P100" s="1439"/>
      <c r="Q100" s="1439"/>
    </row>
    <row r="101" spans="1:17" ht="11.25" customHeight="1">
      <c r="A101" s="1539" t="s">
        <v>1286</v>
      </c>
      <c r="B101" s="1532">
        <v>9.8000000000000007</v>
      </c>
      <c r="C101" s="1533">
        <v>328.01</v>
      </c>
      <c r="D101" s="1533">
        <v>33.64</v>
      </c>
      <c r="E101" s="1533">
        <v>419.23</v>
      </c>
      <c r="F101" s="1533">
        <v>42.99</v>
      </c>
      <c r="G101" s="1533">
        <v>747.24</v>
      </c>
      <c r="H101" s="1535">
        <v>76.63</v>
      </c>
      <c r="P101" s="1439"/>
      <c r="Q101" s="1439"/>
    </row>
    <row r="102" spans="1:17" ht="11.25" customHeight="1">
      <c r="A102" s="1539" t="s">
        <v>1287</v>
      </c>
      <c r="B102" s="1532">
        <v>10.5</v>
      </c>
      <c r="C102" s="1533">
        <v>369.55</v>
      </c>
      <c r="D102" s="1533">
        <v>35.22</v>
      </c>
      <c r="E102" s="1533">
        <v>427.16</v>
      </c>
      <c r="F102" s="1533">
        <v>40.71</v>
      </c>
      <c r="G102" s="1533">
        <v>796.71</v>
      </c>
      <c r="H102" s="1535">
        <v>75.92</v>
      </c>
      <c r="P102" s="1439"/>
      <c r="Q102" s="1439"/>
    </row>
    <row r="103" spans="1:17" ht="11.25" customHeight="1">
      <c r="A103" s="1539" t="s">
        <v>1288</v>
      </c>
      <c r="B103" s="1532">
        <v>11.4</v>
      </c>
      <c r="C103" s="1533">
        <v>402.82</v>
      </c>
      <c r="D103" s="1533">
        <v>35.31</v>
      </c>
      <c r="E103" s="1533">
        <v>444.5</v>
      </c>
      <c r="F103" s="1533">
        <v>38.96</v>
      </c>
      <c r="G103" s="1533">
        <v>847.32</v>
      </c>
      <c r="H103" s="1535">
        <v>74.27</v>
      </c>
      <c r="P103" s="1439"/>
      <c r="Q103" s="1439"/>
    </row>
    <row r="104" spans="1:17" ht="11.25" customHeight="1">
      <c r="A104" s="1539" t="s">
        <v>1289</v>
      </c>
      <c r="B104" s="1532">
        <v>10.199999999999999</v>
      </c>
      <c r="C104" s="1533">
        <v>380.55</v>
      </c>
      <c r="D104" s="1533">
        <v>37.49</v>
      </c>
      <c r="E104" s="1533">
        <v>429.64</v>
      </c>
      <c r="F104" s="1533">
        <v>42.32</v>
      </c>
      <c r="G104" s="1533">
        <v>810.2</v>
      </c>
      <c r="H104" s="1535">
        <v>79.81</v>
      </c>
      <c r="P104" s="1439"/>
      <c r="Q104" s="1439"/>
    </row>
    <row r="105" spans="1:17" ht="11.25" customHeight="1">
      <c r="A105" s="1539" t="s">
        <v>1290</v>
      </c>
      <c r="B105" s="1532">
        <v>9.4</v>
      </c>
      <c r="C105" s="1533">
        <v>364.69</v>
      </c>
      <c r="D105" s="1533">
        <v>38.82</v>
      </c>
      <c r="E105" s="1533">
        <v>376.75</v>
      </c>
      <c r="F105" s="1533">
        <v>40.1</v>
      </c>
      <c r="G105" s="1533">
        <v>741.44</v>
      </c>
      <c r="H105" s="1535">
        <v>78.92</v>
      </c>
      <c r="P105" s="1439"/>
      <c r="Q105" s="1439"/>
    </row>
    <row r="106" spans="1:17" ht="11.25" customHeight="1">
      <c r="A106" s="1539" t="s">
        <v>1291</v>
      </c>
      <c r="B106" s="1532">
        <v>10.4</v>
      </c>
      <c r="C106" s="1533">
        <v>330.76</v>
      </c>
      <c r="D106" s="1533">
        <v>31.9</v>
      </c>
      <c r="E106" s="1533">
        <v>408.7</v>
      </c>
      <c r="F106" s="1533">
        <v>39.42</v>
      </c>
      <c r="G106" s="1533">
        <v>739.46</v>
      </c>
      <c r="H106" s="1535">
        <v>71.33</v>
      </c>
      <c r="P106" s="1439"/>
      <c r="Q106" s="1439"/>
    </row>
    <row r="107" spans="1:17" ht="11.25" customHeight="1">
      <c r="A107" s="1539" t="s">
        <v>1292</v>
      </c>
      <c r="B107" s="1532">
        <v>11.2</v>
      </c>
      <c r="C107" s="1533">
        <v>258.08</v>
      </c>
      <c r="D107" s="1533">
        <v>23.07</v>
      </c>
      <c r="E107" s="1533">
        <v>457.11</v>
      </c>
      <c r="F107" s="1533">
        <v>40.869999999999997</v>
      </c>
      <c r="G107" s="1533">
        <v>715.19</v>
      </c>
      <c r="H107" s="1535">
        <v>63.94</v>
      </c>
      <c r="P107" s="1439"/>
      <c r="Q107" s="1439"/>
    </row>
    <row r="108" spans="1:17" ht="13.5" customHeight="1">
      <c r="A108" s="1719">
        <v>2009</v>
      </c>
      <c r="B108" s="1720"/>
      <c r="C108" s="1720"/>
      <c r="D108" s="1720"/>
      <c r="E108" s="1720"/>
      <c r="F108" s="1720"/>
      <c r="G108" s="1720"/>
      <c r="H108" s="1721"/>
      <c r="P108" s="1439"/>
      <c r="Q108" s="1439"/>
    </row>
    <row r="109" spans="1:17" s="1537" customFormat="1" ht="15.75" customHeight="1">
      <c r="A109" s="1538" t="s">
        <v>226</v>
      </c>
      <c r="B109" s="1528">
        <v>9.9</v>
      </c>
      <c r="C109" s="1529">
        <v>326.17</v>
      </c>
      <c r="D109" s="1529">
        <v>32.840000000000003</v>
      </c>
      <c r="E109" s="1529">
        <v>371.22</v>
      </c>
      <c r="F109" s="1529">
        <v>37.39</v>
      </c>
      <c r="G109" s="1529">
        <v>697.39</v>
      </c>
      <c r="H109" s="1530">
        <v>70.23</v>
      </c>
      <c r="I109" s="1363"/>
      <c r="J109" s="1363"/>
      <c r="K109" s="1363"/>
      <c r="L109" s="1363"/>
      <c r="M109" s="1363"/>
      <c r="N109" s="1363"/>
      <c r="O109" s="1363"/>
      <c r="P109" s="1439"/>
      <c r="Q109" s="1439"/>
    </row>
    <row r="110" spans="1:17" ht="11.25" customHeight="1">
      <c r="A110" s="1539" t="s">
        <v>1281</v>
      </c>
      <c r="B110" s="1532">
        <v>11</v>
      </c>
      <c r="C110" s="1533">
        <v>229.08</v>
      </c>
      <c r="D110" s="1533">
        <v>20.86</v>
      </c>
      <c r="E110" s="1533">
        <v>433.82</v>
      </c>
      <c r="F110" s="1533">
        <v>39.51</v>
      </c>
      <c r="G110" s="1533">
        <v>662.91</v>
      </c>
      <c r="H110" s="1535">
        <v>60.37</v>
      </c>
      <c r="P110" s="1439"/>
      <c r="Q110" s="1439"/>
    </row>
    <row r="111" spans="1:17" ht="11.25" customHeight="1">
      <c r="A111" s="1539" t="s">
        <v>1282</v>
      </c>
      <c r="B111" s="1532">
        <v>10.1</v>
      </c>
      <c r="C111" s="1533">
        <v>241.22</v>
      </c>
      <c r="D111" s="1533">
        <v>23.91</v>
      </c>
      <c r="E111" s="1533">
        <v>399.27</v>
      </c>
      <c r="F111" s="1533">
        <v>39.58</v>
      </c>
      <c r="G111" s="1533">
        <v>640.48</v>
      </c>
      <c r="H111" s="1535">
        <v>63.49</v>
      </c>
      <c r="P111" s="1439"/>
      <c r="Q111" s="1439"/>
    </row>
    <row r="112" spans="1:17" ht="11.25" customHeight="1">
      <c r="A112" s="1539" t="s">
        <v>1283</v>
      </c>
      <c r="B112" s="1532">
        <v>9.6</v>
      </c>
      <c r="C112" s="1533">
        <v>275.36</v>
      </c>
      <c r="D112" s="1533">
        <v>28.57</v>
      </c>
      <c r="E112" s="1533">
        <v>358.88</v>
      </c>
      <c r="F112" s="1533">
        <v>37.229999999999997</v>
      </c>
      <c r="G112" s="1533">
        <v>634.24</v>
      </c>
      <c r="H112" s="1535">
        <v>65.8</v>
      </c>
      <c r="P112" s="1439"/>
      <c r="Q112" s="1439"/>
    </row>
    <row r="113" spans="1:17" ht="11.25" customHeight="1">
      <c r="A113" s="1539" t="s">
        <v>1284</v>
      </c>
      <c r="B113" s="1532">
        <v>9.1999999999999993</v>
      </c>
      <c r="C113" s="1533">
        <v>263.22000000000003</v>
      </c>
      <c r="D113" s="1533">
        <v>28.49</v>
      </c>
      <c r="E113" s="1533">
        <v>329.06</v>
      </c>
      <c r="F113" s="1533">
        <v>35.619999999999997</v>
      </c>
      <c r="G113" s="1533">
        <v>592.28</v>
      </c>
      <c r="H113" s="1535">
        <v>64.099999999999994</v>
      </c>
      <c r="P113" s="1439"/>
      <c r="Q113" s="1439"/>
    </row>
    <row r="114" spans="1:17" ht="11.25" customHeight="1">
      <c r="A114" s="1539" t="s">
        <v>1285</v>
      </c>
      <c r="B114" s="1532">
        <v>9.1</v>
      </c>
      <c r="C114" s="1533">
        <v>295.11</v>
      </c>
      <c r="D114" s="1533">
        <v>32.44</v>
      </c>
      <c r="E114" s="1533">
        <v>346.32</v>
      </c>
      <c r="F114" s="1533">
        <v>38.07</v>
      </c>
      <c r="G114" s="1533">
        <v>641.41999999999996</v>
      </c>
      <c r="H114" s="1535">
        <v>70.5</v>
      </c>
      <c r="P114" s="1439"/>
      <c r="Q114" s="1439"/>
    </row>
    <row r="115" spans="1:17" ht="11.25" customHeight="1">
      <c r="A115" s="1539" t="s">
        <v>1286</v>
      </c>
      <c r="B115" s="1532">
        <v>9.8000000000000007</v>
      </c>
      <c r="C115" s="1533">
        <v>327.42</v>
      </c>
      <c r="D115" s="1533">
        <v>33.31</v>
      </c>
      <c r="E115" s="1533">
        <v>344.65</v>
      </c>
      <c r="F115" s="1533">
        <v>35.06</v>
      </c>
      <c r="G115" s="1533">
        <v>672.06</v>
      </c>
      <c r="H115" s="1535">
        <v>68.37</v>
      </c>
      <c r="P115" s="1439"/>
      <c r="Q115" s="1439"/>
    </row>
    <row r="116" spans="1:17" ht="11.25" customHeight="1">
      <c r="A116" s="1539" t="s">
        <v>1287</v>
      </c>
      <c r="B116" s="1532">
        <v>10.1</v>
      </c>
      <c r="C116" s="1533">
        <v>388.19</v>
      </c>
      <c r="D116" s="1533">
        <v>38.4</v>
      </c>
      <c r="E116" s="1533">
        <v>376.41</v>
      </c>
      <c r="F116" s="1533">
        <v>37.33</v>
      </c>
      <c r="G116" s="1533">
        <v>764.6</v>
      </c>
      <c r="H116" s="1535">
        <v>75.63</v>
      </c>
      <c r="P116" s="1439"/>
      <c r="Q116" s="1439"/>
    </row>
    <row r="117" spans="1:17" ht="11.25" customHeight="1">
      <c r="A117" s="1539" t="s">
        <v>1288</v>
      </c>
      <c r="B117" s="1532">
        <v>11.2</v>
      </c>
      <c r="C117" s="1533">
        <v>385.38</v>
      </c>
      <c r="D117" s="1533">
        <v>34.53</v>
      </c>
      <c r="E117" s="1533">
        <v>419.74</v>
      </c>
      <c r="F117" s="1533">
        <v>37.61</v>
      </c>
      <c r="G117" s="1533">
        <v>805.12</v>
      </c>
      <c r="H117" s="1535">
        <v>72.13</v>
      </c>
      <c r="P117" s="1439"/>
      <c r="Q117" s="1439"/>
    </row>
    <row r="118" spans="1:17" ht="11.25" customHeight="1">
      <c r="A118" s="1539" t="s">
        <v>1289</v>
      </c>
      <c r="B118" s="1532">
        <v>10</v>
      </c>
      <c r="C118" s="1533">
        <v>338.02</v>
      </c>
      <c r="D118" s="1533">
        <v>33.799999999999997</v>
      </c>
      <c r="E118" s="1533">
        <v>387.04</v>
      </c>
      <c r="F118" s="1533">
        <v>38.71</v>
      </c>
      <c r="G118" s="1533">
        <v>725.06</v>
      </c>
      <c r="H118" s="1535">
        <v>72.510000000000005</v>
      </c>
      <c r="P118" s="1439"/>
      <c r="Q118" s="1439"/>
    </row>
    <row r="119" spans="1:17" ht="11.25" customHeight="1">
      <c r="A119" s="1539" t="s">
        <v>1290</v>
      </c>
      <c r="B119" s="1532">
        <v>9.1999999999999993</v>
      </c>
      <c r="C119" s="1533">
        <v>336.2</v>
      </c>
      <c r="D119" s="1533">
        <v>36.590000000000003</v>
      </c>
      <c r="E119" s="1533">
        <v>341.94</v>
      </c>
      <c r="F119" s="1533">
        <v>37.22</v>
      </c>
      <c r="G119" s="1533">
        <v>678.14</v>
      </c>
      <c r="H119" s="1535">
        <v>73.81</v>
      </c>
      <c r="P119" s="1439"/>
      <c r="Q119" s="1439"/>
    </row>
    <row r="120" spans="1:17" ht="11.25" customHeight="1">
      <c r="A120" s="1539" t="s">
        <v>1291</v>
      </c>
      <c r="B120" s="1532">
        <v>9.8000000000000007</v>
      </c>
      <c r="C120" s="1533">
        <v>304.58</v>
      </c>
      <c r="D120" s="1533">
        <v>31</v>
      </c>
      <c r="E120" s="1533">
        <v>375.73</v>
      </c>
      <c r="F120" s="1533">
        <v>38.24</v>
      </c>
      <c r="G120" s="1533">
        <v>680.32</v>
      </c>
      <c r="H120" s="1535">
        <v>69.25</v>
      </c>
      <c r="P120" s="1439"/>
      <c r="Q120" s="1439"/>
    </row>
    <row r="121" spans="1:17" ht="11.25" customHeight="1">
      <c r="A121" s="1539" t="s">
        <v>1292</v>
      </c>
      <c r="B121" s="1532">
        <v>11</v>
      </c>
      <c r="C121" s="1533">
        <v>219.79</v>
      </c>
      <c r="D121" s="1533">
        <v>19.97</v>
      </c>
      <c r="E121" s="1533">
        <v>424.82</v>
      </c>
      <c r="F121" s="1533">
        <v>38.6</v>
      </c>
      <c r="G121" s="1533">
        <v>644.61</v>
      </c>
      <c r="H121" s="1535">
        <v>58.58</v>
      </c>
      <c r="P121" s="1439"/>
      <c r="Q121" s="1439"/>
    </row>
    <row r="122" spans="1:17" ht="13.5" customHeight="1">
      <c r="A122" s="1719">
        <v>2010</v>
      </c>
      <c r="B122" s="1720"/>
      <c r="C122" s="1720"/>
      <c r="D122" s="1720"/>
      <c r="E122" s="1720"/>
      <c r="F122" s="1720"/>
      <c r="G122" s="1720"/>
      <c r="H122" s="1721"/>
      <c r="P122" s="1439"/>
      <c r="Q122" s="1439"/>
    </row>
    <row r="123" spans="1:17" s="1537" customFormat="1" ht="15.75" customHeight="1">
      <c r="A123" s="1538" t="s">
        <v>226</v>
      </c>
      <c r="B123" s="1528">
        <v>10</v>
      </c>
      <c r="C123" s="1529">
        <v>337.62</v>
      </c>
      <c r="D123" s="1529">
        <v>33.79</v>
      </c>
      <c r="E123" s="1529">
        <v>375.59</v>
      </c>
      <c r="F123" s="1529">
        <v>37.590000000000003</v>
      </c>
      <c r="G123" s="1529">
        <v>713.21</v>
      </c>
      <c r="H123" s="1530">
        <v>71.38</v>
      </c>
      <c r="I123" s="1363"/>
      <c r="J123" s="1363"/>
      <c r="K123" s="1363"/>
      <c r="L123" s="1363"/>
      <c r="M123" s="1363"/>
      <c r="N123" s="1363"/>
      <c r="O123" s="1363"/>
      <c r="P123" s="1439"/>
      <c r="Q123" s="1439"/>
    </row>
    <row r="124" spans="1:17" ht="11.25" customHeight="1">
      <c r="A124" s="1539" t="s">
        <v>1281</v>
      </c>
      <c r="B124" s="1532">
        <v>11.1</v>
      </c>
      <c r="C124" s="1533">
        <v>216.51</v>
      </c>
      <c r="D124" s="1533">
        <v>19.489999999999998</v>
      </c>
      <c r="E124" s="1533">
        <v>428.93</v>
      </c>
      <c r="F124" s="1533">
        <v>38.61</v>
      </c>
      <c r="G124" s="1533">
        <v>645.44000000000005</v>
      </c>
      <c r="H124" s="1535">
        <v>58.1</v>
      </c>
      <c r="P124" s="1439"/>
      <c r="Q124" s="1439"/>
    </row>
    <row r="125" spans="1:17" ht="11.25" customHeight="1">
      <c r="A125" s="1539" t="s">
        <v>1282</v>
      </c>
      <c r="B125" s="1532">
        <v>9.9</v>
      </c>
      <c r="C125" s="1533">
        <v>232.17</v>
      </c>
      <c r="D125" s="1533">
        <v>23.51</v>
      </c>
      <c r="E125" s="1533">
        <v>381.99</v>
      </c>
      <c r="F125" s="1533">
        <v>38.68</v>
      </c>
      <c r="G125" s="1533">
        <v>614.16</v>
      </c>
      <c r="H125" s="1535">
        <v>62.2</v>
      </c>
      <c r="P125" s="1439"/>
      <c r="Q125" s="1439"/>
    </row>
    <row r="126" spans="1:17" ht="11.25" customHeight="1">
      <c r="A126" s="1539" t="s">
        <v>1283</v>
      </c>
      <c r="B126" s="1532">
        <v>9.3000000000000007</v>
      </c>
      <c r="C126" s="1533">
        <v>267.58999999999997</v>
      </c>
      <c r="D126" s="1533">
        <v>28.86</v>
      </c>
      <c r="E126" s="1533">
        <v>364.08</v>
      </c>
      <c r="F126" s="1533">
        <v>39.26</v>
      </c>
      <c r="G126" s="1533">
        <v>631.67999999999995</v>
      </c>
      <c r="H126" s="1535">
        <v>68.12</v>
      </c>
      <c r="P126" s="1439"/>
      <c r="Q126" s="1439"/>
    </row>
    <row r="127" spans="1:17" ht="11.25" customHeight="1">
      <c r="A127" s="1539" t="s">
        <v>1284</v>
      </c>
      <c r="B127" s="1532">
        <v>10.199999999999999</v>
      </c>
      <c r="C127" s="1533">
        <v>272.06</v>
      </c>
      <c r="D127" s="1533">
        <v>26.76</v>
      </c>
      <c r="E127" s="1533">
        <v>365.53</v>
      </c>
      <c r="F127" s="1533">
        <v>35.950000000000003</v>
      </c>
      <c r="G127" s="1533">
        <v>637.59</v>
      </c>
      <c r="H127" s="1535">
        <v>62.71</v>
      </c>
      <c r="P127" s="1439"/>
      <c r="Q127" s="1439"/>
    </row>
    <row r="128" spans="1:17" ht="11.25" customHeight="1">
      <c r="A128" s="1539" t="s">
        <v>1285</v>
      </c>
      <c r="B128" s="1532">
        <v>9</v>
      </c>
      <c r="C128" s="1533">
        <v>291.33999999999997</v>
      </c>
      <c r="D128" s="1533">
        <v>32.299999999999997</v>
      </c>
      <c r="E128" s="1533">
        <v>347.25</v>
      </c>
      <c r="F128" s="1533">
        <v>38.5</v>
      </c>
      <c r="G128" s="1533">
        <v>638.6</v>
      </c>
      <c r="H128" s="1535">
        <v>70.81</v>
      </c>
      <c r="P128" s="1439"/>
      <c r="Q128" s="1439"/>
    </row>
    <row r="129" spans="1:17" ht="11.25" customHeight="1">
      <c r="A129" s="1539" t="s">
        <v>1286</v>
      </c>
      <c r="B129" s="1532">
        <v>9.6</v>
      </c>
      <c r="C129" s="1533">
        <v>333.07</v>
      </c>
      <c r="D129" s="1533">
        <v>34.64</v>
      </c>
      <c r="E129" s="1533">
        <v>376.41</v>
      </c>
      <c r="F129" s="1533">
        <v>39.15</v>
      </c>
      <c r="G129" s="1533">
        <v>709.47</v>
      </c>
      <c r="H129" s="1535">
        <v>73.790000000000006</v>
      </c>
      <c r="P129" s="1439"/>
      <c r="Q129" s="1439"/>
    </row>
    <row r="130" spans="1:17" ht="11.25" customHeight="1">
      <c r="A130" s="1539" t="s">
        <v>1287</v>
      </c>
      <c r="B130" s="1532">
        <v>10.3</v>
      </c>
      <c r="C130" s="1533">
        <v>364.19</v>
      </c>
      <c r="D130" s="1533">
        <v>35.4</v>
      </c>
      <c r="E130" s="1533">
        <v>390.79</v>
      </c>
      <c r="F130" s="1533">
        <v>37.99</v>
      </c>
      <c r="G130" s="1533">
        <v>754.98</v>
      </c>
      <c r="H130" s="1535">
        <v>73.39</v>
      </c>
      <c r="P130" s="1439"/>
      <c r="Q130" s="1439"/>
    </row>
    <row r="131" spans="1:17" ht="11.25" customHeight="1">
      <c r="A131" s="1539" t="s">
        <v>1288</v>
      </c>
      <c r="B131" s="1532">
        <v>11.1</v>
      </c>
      <c r="C131" s="1533">
        <v>405.96</v>
      </c>
      <c r="D131" s="1533">
        <v>36.549999999999997</v>
      </c>
      <c r="E131" s="1533">
        <v>386.42</v>
      </c>
      <c r="F131" s="1533">
        <v>34.79</v>
      </c>
      <c r="G131" s="1533">
        <v>792.38</v>
      </c>
      <c r="H131" s="1535">
        <v>71.34</v>
      </c>
      <c r="P131" s="1439"/>
      <c r="Q131" s="1439"/>
    </row>
    <row r="132" spans="1:17" ht="11.25" customHeight="1">
      <c r="A132" s="1539" t="s">
        <v>1289</v>
      </c>
      <c r="B132" s="1532">
        <v>10.4</v>
      </c>
      <c r="C132" s="1533">
        <v>375.29</v>
      </c>
      <c r="D132" s="1533">
        <v>36.229999999999997</v>
      </c>
      <c r="E132" s="1533">
        <v>387.43</v>
      </c>
      <c r="F132" s="1533">
        <v>37.4</v>
      </c>
      <c r="G132" s="1533">
        <v>762.72</v>
      </c>
      <c r="H132" s="1535">
        <v>73.64</v>
      </c>
      <c r="P132" s="1439"/>
      <c r="Q132" s="1439"/>
    </row>
    <row r="133" spans="1:17" ht="11.25" customHeight="1">
      <c r="A133" s="1539" t="s">
        <v>1290</v>
      </c>
      <c r="B133" s="1532">
        <v>9.1999999999999993</v>
      </c>
      <c r="C133" s="1533">
        <v>371.74</v>
      </c>
      <c r="D133" s="1533">
        <v>40.229999999999997</v>
      </c>
      <c r="E133" s="1533">
        <v>354.44</v>
      </c>
      <c r="F133" s="1533">
        <v>38.36</v>
      </c>
      <c r="G133" s="1533">
        <v>726.2</v>
      </c>
      <c r="H133" s="1535">
        <v>78.59</v>
      </c>
      <c r="P133" s="1439"/>
      <c r="Q133" s="1439"/>
    </row>
    <row r="134" spans="1:17" ht="11.25" customHeight="1">
      <c r="A134" s="1539" t="s">
        <v>1291</v>
      </c>
      <c r="B134" s="1532">
        <v>9.6</v>
      </c>
      <c r="C134" s="1533">
        <v>313.95999999999998</v>
      </c>
      <c r="D134" s="1533">
        <v>32.58</v>
      </c>
      <c r="E134" s="1533">
        <v>359.81</v>
      </c>
      <c r="F134" s="1533">
        <v>37.33</v>
      </c>
      <c r="G134" s="1533">
        <v>673.77</v>
      </c>
      <c r="H134" s="1535">
        <v>69.91</v>
      </c>
      <c r="P134" s="1439"/>
      <c r="Q134" s="1439"/>
    </row>
    <row r="135" spans="1:17" ht="11.25" customHeight="1">
      <c r="A135" s="1539" t="s">
        <v>1292</v>
      </c>
      <c r="B135" s="1532">
        <v>10.7</v>
      </c>
      <c r="C135" s="1533">
        <v>258.26</v>
      </c>
      <c r="D135" s="1533">
        <v>24.22</v>
      </c>
      <c r="E135" s="1533">
        <v>409.52</v>
      </c>
      <c r="F135" s="1533">
        <v>38.409999999999997</v>
      </c>
      <c r="G135" s="1533">
        <v>667.78</v>
      </c>
      <c r="H135" s="1535">
        <v>62.64</v>
      </c>
      <c r="P135" s="1439"/>
      <c r="Q135" s="1439"/>
    </row>
    <row r="136" spans="1:17" ht="13.5" customHeight="1">
      <c r="A136" s="1719">
        <v>2011</v>
      </c>
      <c r="B136" s="1720"/>
      <c r="C136" s="1720"/>
      <c r="D136" s="1720"/>
      <c r="E136" s="1720"/>
      <c r="F136" s="1720"/>
      <c r="G136" s="1720"/>
      <c r="H136" s="1721"/>
      <c r="P136" s="1439"/>
      <c r="Q136" s="1439"/>
    </row>
    <row r="137" spans="1:17" s="1537" customFormat="1" ht="15.75" customHeight="1">
      <c r="A137" s="1538" t="s">
        <v>226</v>
      </c>
      <c r="B137" s="1528">
        <v>9.7944578747136948</v>
      </c>
      <c r="C137" s="1529">
        <v>367.86</v>
      </c>
      <c r="D137" s="1529">
        <v>37.56</v>
      </c>
      <c r="E137" s="1529">
        <v>363.39</v>
      </c>
      <c r="F137" s="1529">
        <v>37.1</v>
      </c>
      <c r="G137" s="1529">
        <v>731.24</v>
      </c>
      <c r="H137" s="1530">
        <v>74.66</v>
      </c>
      <c r="I137" s="1363"/>
      <c r="J137" s="1363"/>
      <c r="K137" s="1363"/>
      <c r="L137" s="1363"/>
      <c r="M137" s="1363"/>
      <c r="N137" s="1363"/>
      <c r="O137" s="1363"/>
      <c r="P137" s="1439"/>
      <c r="Q137" s="1439"/>
    </row>
    <row r="138" spans="1:17" ht="11.25" customHeight="1">
      <c r="A138" s="1539" t="s">
        <v>1281</v>
      </c>
      <c r="B138" s="1532">
        <v>10.555808606148648</v>
      </c>
      <c r="C138" s="1533">
        <v>243.72</v>
      </c>
      <c r="D138" s="1533">
        <v>23.09</v>
      </c>
      <c r="E138" s="1533">
        <v>426.24</v>
      </c>
      <c r="F138" s="1533">
        <v>40.380000000000003</v>
      </c>
      <c r="G138" s="1533">
        <v>669.97</v>
      </c>
      <c r="H138" s="1535">
        <v>63.47</v>
      </c>
      <c r="P138" s="1439"/>
      <c r="Q138" s="1439"/>
    </row>
    <row r="139" spans="1:17" ht="11.25" customHeight="1">
      <c r="A139" s="1539" t="s">
        <v>1282</v>
      </c>
      <c r="B139" s="1532">
        <v>9.3600692761433368</v>
      </c>
      <c r="C139" s="1533">
        <v>242.77</v>
      </c>
      <c r="D139" s="1533">
        <v>25.94</v>
      </c>
      <c r="E139" s="1533">
        <v>349.84</v>
      </c>
      <c r="F139" s="1533">
        <v>37.380000000000003</v>
      </c>
      <c r="G139" s="1533">
        <v>592.6</v>
      </c>
      <c r="H139" s="1535">
        <v>63.31</v>
      </c>
      <c r="P139" s="1439"/>
      <c r="Q139" s="1439"/>
    </row>
    <row r="140" spans="1:17" ht="11.25" customHeight="1">
      <c r="A140" s="1539" t="s">
        <v>1283</v>
      </c>
      <c r="B140" s="1532">
        <v>9.810312921667359</v>
      </c>
      <c r="C140" s="1533">
        <v>300.76</v>
      </c>
      <c r="D140" s="1533">
        <v>30.66</v>
      </c>
      <c r="E140" s="1533">
        <v>370.67</v>
      </c>
      <c r="F140" s="1533">
        <v>37.78</v>
      </c>
      <c r="G140" s="1533">
        <v>671.44</v>
      </c>
      <c r="H140" s="1535">
        <v>68.44</v>
      </c>
      <c r="P140" s="1439"/>
      <c r="Q140" s="1439"/>
    </row>
    <row r="141" spans="1:17" ht="11.25" customHeight="1">
      <c r="A141" s="1539" t="s">
        <v>1284</v>
      </c>
      <c r="B141" s="1532">
        <v>9.2685272415209887</v>
      </c>
      <c r="C141" s="1533">
        <v>327.44</v>
      </c>
      <c r="D141" s="1533">
        <v>35.33</v>
      </c>
      <c r="E141" s="1533">
        <v>356.86</v>
      </c>
      <c r="F141" s="1533">
        <v>38.5</v>
      </c>
      <c r="G141" s="1533">
        <v>684.3</v>
      </c>
      <c r="H141" s="1535">
        <v>73.83</v>
      </c>
      <c r="P141" s="1439"/>
      <c r="Q141" s="1439"/>
    </row>
    <row r="142" spans="1:17" ht="11.25" customHeight="1">
      <c r="A142" s="1539" t="s">
        <v>1285</v>
      </c>
      <c r="B142" s="1532">
        <v>9.32</v>
      </c>
      <c r="C142" s="1533">
        <v>337.82</v>
      </c>
      <c r="D142" s="1533">
        <v>36.24</v>
      </c>
      <c r="E142" s="1533">
        <v>361.65</v>
      </c>
      <c r="F142" s="1533">
        <v>38.799999999999997</v>
      </c>
      <c r="G142" s="1533">
        <v>699.48</v>
      </c>
      <c r="H142" s="1535">
        <v>75.05</v>
      </c>
      <c r="P142" s="1439"/>
      <c r="Q142" s="1439"/>
    </row>
    <row r="143" spans="1:17" ht="11.25" customHeight="1">
      <c r="A143" s="1539" t="s">
        <v>1286</v>
      </c>
      <c r="B143" s="1532">
        <v>9.3585618555544947</v>
      </c>
      <c r="C143" s="1533">
        <v>372.14</v>
      </c>
      <c r="D143" s="1533">
        <v>39.770000000000003</v>
      </c>
      <c r="E143" s="1533">
        <v>359.1</v>
      </c>
      <c r="F143" s="1533">
        <v>38.369999999999997</v>
      </c>
      <c r="G143" s="1533">
        <v>731.24</v>
      </c>
      <c r="H143" s="1535">
        <v>78.14</v>
      </c>
      <c r="P143" s="1439"/>
      <c r="Q143" s="1439"/>
    </row>
    <row r="144" spans="1:17" ht="11.25" customHeight="1">
      <c r="A144" s="1539" t="s">
        <v>1287</v>
      </c>
      <c r="B144" s="1532">
        <v>10.014466991001477</v>
      </c>
      <c r="C144" s="1533">
        <v>408.73</v>
      </c>
      <c r="D144" s="1533">
        <v>40.81</v>
      </c>
      <c r="E144" s="1533">
        <v>355.52</v>
      </c>
      <c r="F144" s="1533">
        <v>35.5</v>
      </c>
      <c r="G144" s="1533">
        <v>764.24</v>
      </c>
      <c r="H144" s="1535">
        <v>76.31</v>
      </c>
      <c r="P144" s="1439"/>
      <c r="Q144" s="1439"/>
    </row>
    <row r="145" spans="1:26" ht="11.25" customHeight="1">
      <c r="A145" s="1539" t="s">
        <v>1288</v>
      </c>
      <c r="B145" s="1532">
        <v>10.532585885184652</v>
      </c>
      <c r="C145" s="1533">
        <v>417.84</v>
      </c>
      <c r="D145" s="1533">
        <v>39.67</v>
      </c>
      <c r="E145" s="1533">
        <v>374.4</v>
      </c>
      <c r="F145" s="1533">
        <v>35.54</v>
      </c>
      <c r="G145" s="1533">
        <v>792.24</v>
      </c>
      <c r="H145" s="1535">
        <v>75.22</v>
      </c>
      <c r="P145" s="1439"/>
      <c r="Q145" s="1439"/>
    </row>
    <row r="146" spans="1:26" ht="11.25" customHeight="1">
      <c r="A146" s="1539" t="s">
        <v>1289</v>
      </c>
      <c r="B146" s="1532">
        <v>9.8742410094970001</v>
      </c>
      <c r="C146" s="1533">
        <v>395.62</v>
      </c>
      <c r="D146" s="1533">
        <v>40.07</v>
      </c>
      <c r="E146" s="1533">
        <v>379.36</v>
      </c>
      <c r="F146" s="1533">
        <v>38.42</v>
      </c>
      <c r="G146" s="1533">
        <v>774.97</v>
      </c>
      <c r="H146" s="1535">
        <v>78.48</v>
      </c>
      <c r="P146" s="1439"/>
      <c r="Q146" s="1439"/>
    </row>
    <row r="147" spans="1:26" ht="11.25" customHeight="1">
      <c r="A147" s="1539" t="s">
        <v>1290</v>
      </c>
      <c r="B147" s="1532">
        <v>9.298156532635117</v>
      </c>
      <c r="C147" s="1533">
        <v>391.14</v>
      </c>
      <c r="D147" s="1533">
        <v>42.07</v>
      </c>
      <c r="E147" s="1533">
        <v>335.24</v>
      </c>
      <c r="F147" s="1533">
        <v>36.049999999999997</v>
      </c>
      <c r="G147" s="1533">
        <v>726.38</v>
      </c>
      <c r="H147" s="1535">
        <v>78.12</v>
      </c>
      <c r="P147" s="1439"/>
      <c r="Q147" s="1439"/>
    </row>
    <row r="148" spans="1:26" ht="11.25" customHeight="1">
      <c r="A148" s="1539" t="s">
        <v>1291</v>
      </c>
      <c r="B148" s="1532">
        <v>10.258686212736345</v>
      </c>
      <c r="C148" s="1533">
        <v>339.28</v>
      </c>
      <c r="D148" s="1533">
        <v>33.07</v>
      </c>
      <c r="E148" s="1533">
        <v>357.96</v>
      </c>
      <c r="F148" s="1533">
        <v>34.89</v>
      </c>
      <c r="G148" s="1533">
        <v>697.24</v>
      </c>
      <c r="H148" s="1535">
        <v>67.97</v>
      </c>
      <c r="P148" s="1439"/>
      <c r="Q148" s="1439"/>
    </row>
    <row r="149" spans="1:26" ht="11.25" customHeight="1">
      <c r="A149" s="1540" t="s">
        <v>1292</v>
      </c>
      <c r="B149" s="1541">
        <v>11.149942766788278</v>
      </c>
      <c r="C149" s="1536">
        <v>236.28</v>
      </c>
      <c r="D149" s="1536">
        <v>21.19</v>
      </c>
      <c r="E149" s="1536">
        <v>401.06</v>
      </c>
      <c r="F149" s="1536">
        <v>35.97</v>
      </c>
      <c r="G149" s="1536">
        <v>637.34</v>
      </c>
      <c r="H149" s="1542">
        <v>57.16</v>
      </c>
      <c r="P149" s="1439"/>
      <c r="Q149" s="1439"/>
    </row>
    <row r="150" spans="1:26" s="1438" customFormat="1" ht="13.5" customHeight="1">
      <c r="A150" s="1719">
        <v>2012</v>
      </c>
      <c r="B150" s="1720"/>
      <c r="C150" s="1720"/>
      <c r="D150" s="1720"/>
      <c r="E150" s="1720"/>
      <c r="F150" s="1720"/>
      <c r="G150" s="1720"/>
      <c r="H150" s="1721"/>
      <c r="I150" s="1363"/>
      <c r="J150" s="1363"/>
      <c r="K150" s="1363"/>
      <c r="L150" s="1363"/>
      <c r="M150" s="1363"/>
      <c r="N150" s="1363"/>
      <c r="O150" s="1363"/>
      <c r="P150" s="1439"/>
      <c r="Q150" s="1439"/>
    </row>
    <row r="151" spans="1:26" s="1547" customFormat="1" ht="15.75" customHeight="1">
      <c r="A151" s="1543" t="s">
        <v>1293</v>
      </c>
      <c r="B151" s="1544">
        <v>9.4</v>
      </c>
      <c r="C151" s="1545">
        <v>396.6</v>
      </c>
      <c r="D151" s="1545">
        <v>42</v>
      </c>
      <c r="E151" s="1545">
        <v>390.2</v>
      </c>
      <c r="F151" s="1545">
        <v>41.3</v>
      </c>
      <c r="G151" s="1545">
        <v>786.8</v>
      </c>
      <c r="H151" s="1546">
        <v>83.4</v>
      </c>
      <c r="I151" s="1363"/>
      <c r="J151" s="1363"/>
      <c r="K151" s="1363"/>
      <c r="L151" s="1363"/>
      <c r="M151" s="1363"/>
      <c r="N151" s="1363"/>
      <c r="O151" s="1363"/>
      <c r="P151" s="1439"/>
      <c r="Q151" s="1439"/>
      <c r="S151" s="1548"/>
      <c r="U151" s="1548"/>
      <c r="V151" s="1549"/>
      <c r="Z151" s="1548"/>
    </row>
    <row r="152" spans="1:26" s="1438" customFormat="1" ht="11.25" customHeight="1">
      <c r="A152" s="1539" t="s">
        <v>1281</v>
      </c>
      <c r="B152" s="1532">
        <v>9.9</v>
      </c>
      <c r="C152" s="1533">
        <v>245.22</v>
      </c>
      <c r="D152" s="1533">
        <v>24.81</v>
      </c>
      <c r="E152" s="1533">
        <v>384.37</v>
      </c>
      <c r="F152" s="1533">
        <v>38.89</v>
      </c>
      <c r="G152" s="1533">
        <v>629.59</v>
      </c>
      <c r="H152" s="1535">
        <v>63.7</v>
      </c>
      <c r="I152" s="1363"/>
      <c r="J152" s="1363"/>
      <c r="K152" s="1363"/>
      <c r="L152" s="1363"/>
      <c r="M152" s="1363"/>
      <c r="N152" s="1363"/>
      <c r="O152" s="1363"/>
      <c r="P152" s="1439"/>
      <c r="Q152" s="1439"/>
    </row>
    <row r="153" spans="1:26" s="1438" customFormat="1" ht="11.25" customHeight="1">
      <c r="A153" s="1539" t="s">
        <v>1282</v>
      </c>
      <c r="B153" s="1532">
        <v>10.4</v>
      </c>
      <c r="C153" s="1533">
        <v>226.5</v>
      </c>
      <c r="D153" s="1533">
        <v>21.7</v>
      </c>
      <c r="E153" s="1533">
        <v>357.2</v>
      </c>
      <c r="F153" s="1533">
        <v>34.229999999999997</v>
      </c>
      <c r="G153" s="1533">
        <v>583.70000000000005</v>
      </c>
      <c r="H153" s="1535">
        <v>55.93</v>
      </c>
      <c r="I153" s="1363"/>
      <c r="J153" s="1363"/>
      <c r="K153" s="1363"/>
      <c r="L153" s="1363"/>
      <c r="M153" s="1363"/>
      <c r="N153" s="1363"/>
      <c r="O153" s="1363"/>
      <c r="P153" s="1439"/>
      <c r="Q153" s="1439"/>
    </row>
    <row r="154" spans="1:26" s="1438" customFormat="1" ht="11.25" customHeight="1">
      <c r="A154" s="1539" t="s">
        <v>1294</v>
      </c>
      <c r="B154" s="1532">
        <v>9.5</v>
      </c>
      <c r="C154" s="1533" t="s">
        <v>177</v>
      </c>
      <c r="D154" s="1533" t="s">
        <v>177</v>
      </c>
      <c r="E154" s="1533" t="s">
        <v>177</v>
      </c>
      <c r="F154" s="1533" t="s">
        <v>177</v>
      </c>
      <c r="G154" s="1533">
        <v>662.53</v>
      </c>
      <c r="H154" s="1535">
        <v>69.45</v>
      </c>
      <c r="I154" s="1363"/>
      <c r="J154" s="1363"/>
      <c r="K154" s="1363"/>
      <c r="L154" s="1363"/>
      <c r="M154" s="1363"/>
      <c r="N154" s="1363"/>
      <c r="O154" s="1363"/>
      <c r="P154" s="1439"/>
      <c r="Q154" s="1439"/>
    </row>
    <row r="155" spans="1:26" s="1438" customFormat="1" ht="11.25" customHeight="1">
      <c r="A155" s="1539" t="s">
        <v>1284</v>
      </c>
      <c r="B155" s="1532">
        <v>8.5</v>
      </c>
      <c r="C155" s="1533">
        <v>296.54000000000002</v>
      </c>
      <c r="D155" s="1533">
        <v>34.93</v>
      </c>
      <c r="E155" s="1533">
        <v>307.97000000000003</v>
      </c>
      <c r="F155" s="1533">
        <v>36.270000000000003</v>
      </c>
      <c r="G155" s="1533">
        <v>604.5</v>
      </c>
      <c r="H155" s="1535">
        <v>71.2</v>
      </c>
      <c r="I155" s="1363"/>
      <c r="J155" s="1363"/>
      <c r="K155" s="1363"/>
      <c r="L155" s="1363"/>
      <c r="M155" s="1363"/>
      <c r="N155" s="1363"/>
      <c r="O155" s="1363"/>
      <c r="P155" s="1439"/>
      <c r="Q155" s="1439"/>
    </row>
    <row r="156" spans="1:26" s="1438" customFormat="1" ht="11.25" customHeight="1">
      <c r="A156" s="1539" t="s">
        <v>1285</v>
      </c>
      <c r="B156" s="1532">
        <v>9</v>
      </c>
      <c r="C156" s="1533">
        <v>389.8</v>
      </c>
      <c r="D156" s="1533">
        <v>43.28</v>
      </c>
      <c r="E156" s="1533">
        <v>384.49</v>
      </c>
      <c r="F156" s="1533">
        <v>42.69</v>
      </c>
      <c r="G156" s="1533">
        <v>774.3</v>
      </c>
      <c r="H156" s="1535">
        <v>85.97</v>
      </c>
      <c r="I156" s="1363"/>
      <c r="J156" s="1363"/>
      <c r="K156" s="1363"/>
      <c r="L156" s="1363"/>
      <c r="M156" s="1363"/>
      <c r="N156" s="1363"/>
      <c r="O156" s="1363"/>
      <c r="P156" s="1439"/>
      <c r="Q156" s="1439"/>
    </row>
    <row r="157" spans="1:26" s="1438" customFormat="1" ht="11.25" customHeight="1">
      <c r="A157" s="1539" t="s">
        <v>1286</v>
      </c>
      <c r="B157" s="1532">
        <v>9.5</v>
      </c>
      <c r="C157" s="1533">
        <v>383.39</v>
      </c>
      <c r="D157" s="1533">
        <v>40.5</v>
      </c>
      <c r="E157" s="1533">
        <v>387.74</v>
      </c>
      <c r="F157" s="1533">
        <v>40.96</v>
      </c>
      <c r="G157" s="1533">
        <v>771.13</v>
      </c>
      <c r="H157" s="1535">
        <v>81.45</v>
      </c>
      <c r="I157" s="1363"/>
      <c r="J157" s="1363"/>
      <c r="K157" s="1363"/>
      <c r="L157" s="1363"/>
      <c r="M157" s="1363"/>
      <c r="N157" s="1363"/>
      <c r="O157" s="1363"/>
      <c r="P157" s="1439"/>
      <c r="Q157" s="1439"/>
    </row>
    <row r="158" spans="1:26" s="1438" customFormat="1" ht="11.25" customHeight="1">
      <c r="A158" s="1539" t="s">
        <v>1287</v>
      </c>
      <c r="B158" s="1532">
        <v>9.4</v>
      </c>
      <c r="C158" s="1533">
        <v>427.18</v>
      </c>
      <c r="D158" s="1533">
        <v>45.31</v>
      </c>
      <c r="E158" s="1533">
        <v>384.62</v>
      </c>
      <c r="F158" s="1533">
        <v>40.799999999999997</v>
      </c>
      <c r="G158" s="1533">
        <v>811.8</v>
      </c>
      <c r="H158" s="1535">
        <v>86.1</v>
      </c>
      <c r="I158" s="1363"/>
      <c r="J158" s="1363"/>
      <c r="K158" s="1363"/>
      <c r="L158" s="1363"/>
      <c r="M158" s="1363"/>
      <c r="N158" s="1363"/>
      <c r="O158" s="1363"/>
      <c r="P158" s="1439"/>
      <c r="Q158" s="1439"/>
    </row>
    <row r="159" spans="1:26" s="1438" customFormat="1" ht="11.25" customHeight="1">
      <c r="A159" s="1539" t="s">
        <v>1288</v>
      </c>
      <c r="B159" s="1532">
        <v>10.1</v>
      </c>
      <c r="C159" s="1533">
        <v>444.48</v>
      </c>
      <c r="D159" s="1533">
        <v>44.21</v>
      </c>
      <c r="E159" s="1533">
        <v>413.9</v>
      </c>
      <c r="F159" s="1533">
        <v>41.17</v>
      </c>
      <c r="G159" s="1533">
        <v>858.38</v>
      </c>
      <c r="H159" s="1535">
        <v>85.38</v>
      </c>
      <c r="I159" s="1363"/>
      <c r="J159" s="1363"/>
      <c r="K159" s="1363"/>
      <c r="L159" s="1363"/>
      <c r="M159" s="1363"/>
      <c r="N159" s="1363"/>
      <c r="O159" s="1363"/>
      <c r="P159" s="1439"/>
      <c r="Q159" s="1439"/>
    </row>
    <row r="160" spans="1:26" s="1438" customFormat="1" ht="11.25" customHeight="1">
      <c r="A160" s="1539" t="s">
        <v>1289</v>
      </c>
      <c r="B160" s="1532">
        <v>9.4</v>
      </c>
      <c r="C160" s="1533">
        <v>440.62</v>
      </c>
      <c r="D160" s="1533">
        <v>46.85</v>
      </c>
      <c r="E160" s="1533">
        <v>423.74</v>
      </c>
      <c r="F160" s="1533">
        <v>45.06</v>
      </c>
      <c r="G160" s="1533">
        <v>864.36</v>
      </c>
      <c r="H160" s="1535">
        <v>91.91</v>
      </c>
      <c r="I160" s="1363"/>
      <c r="J160" s="1363"/>
      <c r="K160" s="1363"/>
      <c r="L160" s="1363"/>
      <c r="M160" s="1363"/>
      <c r="N160" s="1363"/>
      <c r="O160" s="1363"/>
      <c r="P160" s="1439"/>
      <c r="Q160" s="1439"/>
    </row>
    <row r="161" spans="1:23" s="1438" customFormat="1" ht="11.25" customHeight="1">
      <c r="A161" s="1539" t="s">
        <v>1290</v>
      </c>
      <c r="B161" s="1532">
        <v>9.1999999999999993</v>
      </c>
      <c r="C161" s="1533">
        <v>422.36</v>
      </c>
      <c r="D161" s="1533">
        <v>45.81</v>
      </c>
      <c r="E161" s="1533">
        <v>384.99</v>
      </c>
      <c r="F161" s="1533">
        <v>41.76</v>
      </c>
      <c r="G161" s="1533">
        <v>807.34</v>
      </c>
      <c r="H161" s="1535">
        <v>87.57</v>
      </c>
      <c r="I161" s="1363"/>
      <c r="J161" s="1363"/>
      <c r="K161" s="1363"/>
      <c r="L161" s="1363"/>
      <c r="M161" s="1363"/>
      <c r="N161" s="1363"/>
      <c r="O161" s="1363"/>
      <c r="P161" s="1439"/>
      <c r="Q161" s="1439"/>
    </row>
    <row r="162" spans="1:23" s="1438" customFormat="1" ht="11.25" customHeight="1">
      <c r="A162" s="1539" t="s">
        <v>1291</v>
      </c>
      <c r="B162" s="1532">
        <v>9.4</v>
      </c>
      <c r="C162" s="1533">
        <v>351.42</v>
      </c>
      <c r="D162" s="1533">
        <v>37.54</v>
      </c>
      <c r="E162" s="1533">
        <v>396.34</v>
      </c>
      <c r="F162" s="1533">
        <v>42.34</v>
      </c>
      <c r="G162" s="1533">
        <v>747.76</v>
      </c>
      <c r="H162" s="1535">
        <v>79.89</v>
      </c>
      <c r="I162" s="1363"/>
      <c r="J162" s="1363"/>
      <c r="K162" s="1363"/>
      <c r="L162" s="1363"/>
      <c r="M162" s="1363"/>
      <c r="N162" s="1363"/>
      <c r="O162" s="1363"/>
      <c r="P162" s="1439"/>
      <c r="Q162" s="1439"/>
    </row>
    <row r="163" spans="1:23" s="1438" customFormat="1" ht="11.25" customHeight="1">
      <c r="A163" s="1540" t="s">
        <v>1292</v>
      </c>
      <c r="B163" s="1541">
        <v>10.7</v>
      </c>
      <c r="C163" s="1536">
        <v>313.14</v>
      </c>
      <c r="D163" s="1536">
        <v>29.28</v>
      </c>
      <c r="E163" s="1536">
        <v>446.18</v>
      </c>
      <c r="F163" s="1536">
        <v>41.71</v>
      </c>
      <c r="G163" s="1536">
        <v>759.33</v>
      </c>
      <c r="H163" s="1542">
        <v>70.989999999999995</v>
      </c>
      <c r="I163" s="1363"/>
      <c r="J163" s="1363"/>
      <c r="K163" s="1363"/>
      <c r="L163" s="1363"/>
      <c r="M163" s="1363"/>
      <c r="N163" s="1363"/>
      <c r="O163" s="1363"/>
      <c r="P163" s="1439"/>
      <c r="Q163" s="1439"/>
    </row>
    <row r="164" spans="1:23" s="1438" customFormat="1" ht="13.5" customHeight="1">
      <c r="A164" s="1719">
        <v>2013</v>
      </c>
      <c r="B164" s="1720"/>
      <c r="C164" s="1720"/>
      <c r="D164" s="1720"/>
      <c r="E164" s="1720"/>
      <c r="F164" s="1720"/>
      <c r="G164" s="1720"/>
      <c r="H164" s="1721"/>
      <c r="I164" s="1363"/>
      <c r="J164" s="1363"/>
      <c r="K164" s="1363"/>
      <c r="L164" s="1363"/>
      <c r="M164" s="1363"/>
      <c r="N164" s="1363"/>
      <c r="O164" s="1363"/>
      <c r="P164" s="1439"/>
      <c r="Q164" s="1439"/>
    </row>
    <row r="165" spans="1:23" s="1547" customFormat="1" ht="15.75" customHeight="1">
      <c r="A165" s="1543" t="s">
        <v>1295</v>
      </c>
      <c r="B165" s="1544">
        <v>10.3</v>
      </c>
      <c r="C165" s="1545">
        <v>422.7</v>
      </c>
      <c r="D165" s="1545">
        <v>41.2</v>
      </c>
      <c r="E165" s="1545">
        <v>445.4</v>
      </c>
      <c r="F165" s="1545">
        <v>43.4</v>
      </c>
      <c r="G165" s="1545">
        <v>868.2</v>
      </c>
      <c r="H165" s="1546">
        <v>84.7</v>
      </c>
      <c r="I165" s="1363"/>
      <c r="J165" s="1363"/>
      <c r="K165" s="1363"/>
      <c r="L165" s="1363"/>
      <c r="M165" s="1363"/>
      <c r="N165" s="1363"/>
      <c r="O165" s="1363"/>
      <c r="P165" s="1439"/>
      <c r="Q165" s="1439"/>
      <c r="V165" s="1548"/>
      <c r="W165" s="1549"/>
    </row>
    <row r="166" spans="1:23" s="1438" customFormat="1" ht="11.25" customHeight="1">
      <c r="A166" s="1539" t="s">
        <v>1296</v>
      </c>
      <c r="B166" s="1532">
        <v>9.9</v>
      </c>
      <c r="C166" s="1533" t="s">
        <v>177</v>
      </c>
      <c r="D166" s="1533" t="s">
        <v>177</v>
      </c>
      <c r="E166" s="1533" t="s">
        <v>177</v>
      </c>
      <c r="F166" s="1533" t="s">
        <v>177</v>
      </c>
      <c r="G166" s="1533">
        <v>730.47</v>
      </c>
      <c r="H166" s="1535">
        <v>73.489999999999995</v>
      </c>
      <c r="I166" s="1363"/>
      <c r="J166" s="1363"/>
      <c r="K166" s="1363"/>
      <c r="L166" s="1363"/>
      <c r="M166" s="1363"/>
      <c r="N166" s="1363"/>
      <c r="O166" s="1363"/>
      <c r="P166" s="1439"/>
      <c r="Q166" s="1439"/>
    </row>
    <row r="167" spans="1:23" s="1438" customFormat="1" ht="11.25" customHeight="1">
      <c r="A167" s="1539" t="s">
        <v>1282</v>
      </c>
      <c r="B167" s="1532">
        <v>10.6</v>
      </c>
      <c r="C167" s="1533">
        <v>226.8</v>
      </c>
      <c r="D167" s="1533">
        <v>21.37</v>
      </c>
      <c r="E167" s="1533">
        <v>442.87</v>
      </c>
      <c r="F167" s="1533">
        <v>41.73</v>
      </c>
      <c r="G167" s="1533">
        <v>669.67</v>
      </c>
      <c r="H167" s="1535">
        <v>63.1</v>
      </c>
      <c r="I167" s="1363"/>
      <c r="J167" s="1363"/>
      <c r="K167" s="1363"/>
      <c r="L167" s="1363"/>
      <c r="M167" s="1363"/>
      <c r="N167" s="1363"/>
      <c r="O167" s="1363"/>
      <c r="P167" s="1439"/>
      <c r="Q167" s="1439"/>
    </row>
    <row r="168" spans="1:23" s="1438" customFormat="1" ht="11.25" customHeight="1">
      <c r="A168" s="1539" t="s">
        <v>1283</v>
      </c>
      <c r="B168" s="1532">
        <v>10.6</v>
      </c>
      <c r="C168" s="1533">
        <v>281.24</v>
      </c>
      <c r="D168" s="1533">
        <v>26.6</v>
      </c>
      <c r="E168" s="1533">
        <v>431.49</v>
      </c>
      <c r="F168" s="1533">
        <v>40.799999999999997</v>
      </c>
      <c r="G168" s="1533">
        <v>712.74</v>
      </c>
      <c r="H168" s="1535">
        <v>67.400000000000006</v>
      </c>
      <c r="I168" s="1363"/>
      <c r="J168" s="1363"/>
      <c r="K168" s="1363"/>
      <c r="L168" s="1363"/>
      <c r="M168" s="1363"/>
      <c r="N168" s="1363"/>
      <c r="O168" s="1363"/>
      <c r="P168" s="1439"/>
      <c r="Q168" s="1439"/>
    </row>
    <row r="169" spans="1:23" s="1438" customFormat="1" ht="11.25" customHeight="1">
      <c r="A169" s="1539" t="s">
        <v>1284</v>
      </c>
      <c r="B169" s="1532">
        <v>9.6</v>
      </c>
      <c r="C169" s="1533">
        <v>275.74</v>
      </c>
      <c r="D169" s="1533">
        <v>28.77</v>
      </c>
      <c r="E169" s="1533">
        <v>403.83</v>
      </c>
      <c r="F169" s="1533">
        <v>42.13</v>
      </c>
      <c r="G169" s="1533">
        <v>679.58</v>
      </c>
      <c r="H169" s="1535">
        <v>70.900000000000006</v>
      </c>
      <c r="I169" s="1363"/>
      <c r="J169" s="1363"/>
      <c r="K169" s="1363"/>
      <c r="L169" s="1363"/>
      <c r="M169" s="1363"/>
      <c r="N169" s="1363"/>
      <c r="O169" s="1363"/>
      <c r="P169" s="1439"/>
      <c r="Q169" s="1439"/>
    </row>
    <row r="170" spans="1:23" s="1438" customFormat="1" ht="11.25" customHeight="1">
      <c r="A170" s="1539" t="s">
        <v>1285</v>
      </c>
      <c r="B170" s="1532">
        <v>9.3000000000000007</v>
      </c>
      <c r="C170" s="1533">
        <v>331.19</v>
      </c>
      <c r="D170" s="1533">
        <v>35.46</v>
      </c>
      <c r="E170" s="1533">
        <v>400.56</v>
      </c>
      <c r="F170" s="1533">
        <v>42.89</v>
      </c>
      <c r="G170" s="1533">
        <v>731.76</v>
      </c>
      <c r="H170" s="1535">
        <v>78.34</v>
      </c>
      <c r="I170" s="1363"/>
      <c r="J170" s="1363"/>
      <c r="K170" s="1363"/>
      <c r="L170" s="1363"/>
      <c r="M170" s="1363"/>
      <c r="N170" s="1363"/>
      <c r="O170" s="1363"/>
      <c r="P170" s="1439"/>
      <c r="Q170" s="1439"/>
    </row>
    <row r="171" spans="1:23" s="1438" customFormat="1" ht="11.25" customHeight="1">
      <c r="A171" s="1539" t="s">
        <v>1286</v>
      </c>
      <c r="B171" s="1532">
        <v>10.1</v>
      </c>
      <c r="C171" s="1533">
        <v>403.09</v>
      </c>
      <c r="D171" s="1533">
        <v>39.85</v>
      </c>
      <c r="E171" s="1533">
        <v>439.91</v>
      </c>
      <c r="F171" s="1533">
        <v>43.49</v>
      </c>
      <c r="G171" s="1533">
        <v>843</v>
      </c>
      <c r="H171" s="1535">
        <v>83.34</v>
      </c>
      <c r="I171" s="1363"/>
      <c r="J171" s="1363"/>
      <c r="K171" s="1363"/>
      <c r="L171" s="1363"/>
      <c r="M171" s="1363"/>
      <c r="N171" s="1363"/>
      <c r="O171" s="1363"/>
      <c r="P171" s="1439"/>
      <c r="Q171" s="1439"/>
    </row>
    <row r="172" spans="1:23" s="1438" customFormat="1" ht="11.25" customHeight="1">
      <c r="A172" s="1539" t="s">
        <v>1287</v>
      </c>
      <c r="B172" s="1532">
        <v>10.5</v>
      </c>
      <c r="C172" s="1533">
        <v>478.11</v>
      </c>
      <c r="D172" s="1533">
        <v>45.63</v>
      </c>
      <c r="E172" s="1533">
        <v>458.7</v>
      </c>
      <c r="F172" s="1533">
        <v>43.78</v>
      </c>
      <c r="G172" s="1533">
        <v>936.81</v>
      </c>
      <c r="H172" s="1535">
        <v>89.41</v>
      </c>
      <c r="I172" s="1363"/>
      <c r="J172" s="1363"/>
      <c r="K172" s="1363"/>
      <c r="L172" s="1363"/>
      <c r="M172" s="1363"/>
      <c r="N172" s="1363"/>
      <c r="O172" s="1363"/>
      <c r="P172" s="1439"/>
      <c r="Q172" s="1439"/>
    </row>
    <row r="173" spans="1:23" s="1438" customFormat="1" ht="11.25" customHeight="1">
      <c r="A173" s="1539" t="s">
        <v>1288</v>
      </c>
      <c r="B173" s="1532">
        <v>11.3</v>
      </c>
      <c r="C173" s="1533">
        <v>517.62</v>
      </c>
      <c r="D173" s="1533">
        <v>45.62</v>
      </c>
      <c r="E173" s="1533">
        <v>474.55</v>
      </c>
      <c r="F173" s="1533">
        <v>41.82</v>
      </c>
      <c r="G173" s="1533">
        <v>992.17</v>
      </c>
      <c r="H173" s="1535">
        <v>87.44</v>
      </c>
      <c r="I173" s="1363"/>
      <c r="J173" s="1363"/>
      <c r="K173" s="1363"/>
      <c r="L173" s="1363"/>
      <c r="M173" s="1363"/>
      <c r="N173" s="1363"/>
      <c r="O173" s="1363"/>
      <c r="P173" s="1439"/>
      <c r="Q173" s="1439"/>
    </row>
    <row r="174" spans="1:23" s="1438" customFormat="1" ht="11.25" customHeight="1">
      <c r="A174" s="1539" t="s">
        <v>1289</v>
      </c>
      <c r="B174" s="1532">
        <v>10.5</v>
      </c>
      <c r="C174" s="1533">
        <v>500.34</v>
      </c>
      <c r="D174" s="1533">
        <v>47.61</v>
      </c>
      <c r="E174" s="1533">
        <v>487.64</v>
      </c>
      <c r="F174" s="1533">
        <v>46.4</v>
      </c>
      <c r="G174" s="1533">
        <v>987.98</v>
      </c>
      <c r="H174" s="1535">
        <v>94.01</v>
      </c>
      <c r="I174" s="1363"/>
      <c r="J174" s="1363"/>
      <c r="K174" s="1363"/>
      <c r="L174" s="1363"/>
      <c r="M174" s="1363"/>
      <c r="N174" s="1363"/>
      <c r="O174" s="1363"/>
      <c r="P174" s="1439"/>
      <c r="Q174" s="1439"/>
    </row>
    <row r="175" spans="1:23" s="1438" customFormat="1" ht="11.25" customHeight="1">
      <c r="A175" s="1539" t="s">
        <v>1290</v>
      </c>
      <c r="B175" s="1532">
        <v>9.3000000000000007</v>
      </c>
      <c r="C175" s="1533">
        <v>461.38</v>
      </c>
      <c r="D175" s="1533">
        <v>49.6</v>
      </c>
      <c r="E175" s="1533">
        <v>440.09</v>
      </c>
      <c r="F175" s="1533">
        <v>47.31</v>
      </c>
      <c r="G175" s="1533">
        <v>901.47</v>
      </c>
      <c r="H175" s="1535">
        <v>96.91</v>
      </c>
      <c r="I175" s="1363"/>
      <c r="J175" s="1363"/>
      <c r="K175" s="1363"/>
      <c r="L175" s="1363"/>
      <c r="M175" s="1363"/>
      <c r="N175" s="1363"/>
      <c r="O175" s="1363"/>
      <c r="P175" s="1439"/>
      <c r="Q175" s="1439"/>
    </row>
    <row r="176" spans="1:23" s="1438" customFormat="1" ht="11.25" customHeight="1">
      <c r="A176" s="1539" t="s">
        <v>1291</v>
      </c>
      <c r="B176" s="1532">
        <v>10.3</v>
      </c>
      <c r="C176" s="1533">
        <v>340.22</v>
      </c>
      <c r="D176" s="1533">
        <v>32.909999999999997</v>
      </c>
      <c r="E176" s="1533">
        <v>385.29</v>
      </c>
      <c r="F176" s="1533">
        <v>37.270000000000003</v>
      </c>
      <c r="G176" s="1533">
        <v>725.51</v>
      </c>
      <c r="H176" s="1535">
        <v>70.19</v>
      </c>
      <c r="I176" s="1363"/>
      <c r="J176" s="1363"/>
      <c r="K176" s="1363"/>
      <c r="L176" s="1363"/>
      <c r="M176" s="1363"/>
      <c r="N176" s="1363"/>
      <c r="O176" s="1363"/>
      <c r="P176" s="1439"/>
      <c r="Q176" s="1439"/>
    </row>
    <row r="177" spans="1:17" s="1438" customFormat="1" ht="11.25" customHeight="1">
      <c r="A177" s="1540" t="s">
        <v>1292</v>
      </c>
      <c r="B177" s="1541">
        <v>11.3</v>
      </c>
      <c r="C177" s="1536">
        <v>269.56</v>
      </c>
      <c r="D177" s="1536">
        <v>23.83</v>
      </c>
      <c r="E177" s="1536">
        <v>416.71</v>
      </c>
      <c r="F177" s="1536">
        <v>36.840000000000003</v>
      </c>
      <c r="G177" s="1536">
        <v>686.27</v>
      </c>
      <c r="H177" s="1542">
        <v>60.67</v>
      </c>
      <c r="I177" s="1363"/>
      <c r="J177" s="1363"/>
      <c r="K177" s="1363"/>
      <c r="L177" s="1363"/>
      <c r="M177" s="1363"/>
      <c r="N177" s="1363"/>
      <c r="O177" s="1363"/>
      <c r="P177" s="1439"/>
      <c r="Q177" s="1439"/>
    </row>
    <row r="178" spans="1:17" s="1438" customFormat="1" ht="13.5" customHeight="1">
      <c r="A178" s="1719">
        <v>2014</v>
      </c>
      <c r="B178" s="1720"/>
      <c r="C178" s="1720"/>
      <c r="D178" s="1720"/>
      <c r="E178" s="1720"/>
      <c r="F178" s="1720"/>
      <c r="G178" s="1720"/>
      <c r="H178" s="1721"/>
      <c r="I178" s="1363"/>
      <c r="J178" s="1363"/>
      <c r="K178" s="1363"/>
      <c r="L178" s="1363"/>
      <c r="M178" s="1363"/>
      <c r="N178" s="1363"/>
      <c r="O178" s="1363"/>
      <c r="P178" s="1439"/>
      <c r="Q178" s="1439"/>
    </row>
    <row r="179" spans="1:17" s="1547" customFormat="1" ht="15.75" customHeight="1">
      <c r="A179" s="1543" t="s">
        <v>226</v>
      </c>
      <c r="B179" s="1544">
        <v>10.7</v>
      </c>
      <c r="C179" s="1545">
        <v>385.57</v>
      </c>
      <c r="D179" s="1545">
        <v>36.06</v>
      </c>
      <c r="E179" s="1545">
        <v>443.29</v>
      </c>
      <c r="F179" s="1545">
        <v>41.46</v>
      </c>
      <c r="G179" s="1545">
        <v>828.86</v>
      </c>
      <c r="H179" s="1546">
        <v>77.52</v>
      </c>
      <c r="I179" s="1363"/>
      <c r="J179" s="1363"/>
      <c r="K179" s="1363"/>
      <c r="L179" s="1363"/>
      <c r="M179" s="1363"/>
      <c r="N179" s="1363"/>
      <c r="O179" s="1363"/>
      <c r="P179" s="1439"/>
      <c r="Q179" s="1439"/>
    </row>
    <row r="180" spans="1:17" s="1438" customFormat="1" ht="11.25" customHeight="1">
      <c r="A180" s="1539" t="s">
        <v>1281</v>
      </c>
      <c r="B180" s="1532">
        <v>11.3</v>
      </c>
      <c r="C180" s="1533">
        <v>245.53</v>
      </c>
      <c r="D180" s="1533">
        <v>21.74</v>
      </c>
      <c r="E180" s="1533">
        <v>510.2</v>
      </c>
      <c r="F180" s="1533">
        <v>45.17</v>
      </c>
      <c r="G180" s="1533">
        <v>755.73</v>
      </c>
      <c r="H180" s="1535">
        <v>66.91</v>
      </c>
      <c r="I180" s="1363"/>
      <c r="J180" s="1363"/>
      <c r="K180" s="1363"/>
      <c r="L180" s="1363"/>
      <c r="M180" s="1363"/>
      <c r="N180" s="1363"/>
      <c r="O180" s="1363"/>
      <c r="P180" s="1439"/>
      <c r="Q180" s="1439"/>
    </row>
    <row r="181" spans="1:17" s="1438" customFormat="1" ht="11.25" customHeight="1">
      <c r="A181" s="1539" t="s">
        <v>1282</v>
      </c>
      <c r="B181" s="1532">
        <v>10.9</v>
      </c>
      <c r="C181" s="1533">
        <v>250.54</v>
      </c>
      <c r="D181" s="1533">
        <v>22.98</v>
      </c>
      <c r="E181" s="1533">
        <v>441.99</v>
      </c>
      <c r="F181" s="1533">
        <v>40.54</v>
      </c>
      <c r="G181" s="1533">
        <v>692.52</v>
      </c>
      <c r="H181" s="1535">
        <v>63.53</v>
      </c>
      <c r="I181" s="1363"/>
      <c r="J181" s="1363"/>
      <c r="K181" s="1363"/>
      <c r="L181" s="1363"/>
      <c r="M181" s="1363"/>
      <c r="N181" s="1363"/>
      <c r="O181" s="1363"/>
      <c r="P181" s="1439"/>
      <c r="Q181" s="1439"/>
    </row>
    <row r="182" spans="1:17" s="1438" customFormat="1" ht="11.25" customHeight="1">
      <c r="A182" s="1539" t="s">
        <v>1283</v>
      </c>
      <c r="B182" s="1532">
        <v>10.5</v>
      </c>
      <c r="C182" s="1533">
        <v>268.29000000000002</v>
      </c>
      <c r="D182" s="1533">
        <v>25.52</v>
      </c>
      <c r="E182" s="1533">
        <v>459.93</v>
      </c>
      <c r="F182" s="1533">
        <v>43.74</v>
      </c>
      <c r="G182" s="1533">
        <v>728.22</v>
      </c>
      <c r="H182" s="1535">
        <v>69.27</v>
      </c>
      <c r="I182" s="1363"/>
      <c r="J182" s="1363"/>
      <c r="K182" s="1363"/>
      <c r="L182" s="1363"/>
      <c r="M182" s="1363"/>
      <c r="N182" s="1363"/>
      <c r="O182" s="1363"/>
      <c r="P182" s="1439"/>
      <c r="Q182" s="1439"/>
    </row>
    <row r="183" spans="1:17" s="1438" customFormat="1" ht="11.25" customHeight="1">
      <c r="A183" s="1539" t="s">
        <v>1284</v>
      </c>
      <c r="B183" s="1532">
        <v>10</v>
      </c>
      <c r="C183" s="1533">
        <v>320.48</v>
      </c>
      <c r="D183" s="1533">
        <v>31.94</v>
      </c>
      <c r="E183" s="1533">
        <v>413.72</v>
      </c>
      <c r="F183" s="1533">
        <v>41.23</v>
      </c>
      <c r="G183" s="1533">
        <v>734.21</v>
      </c>
      <c r="H183" s="1535">
        <v>73.17</v>
      </c>
      <c r="I183" s="1363"/>
      <c r="J183" s="1363"/>
      <c r="K183" s="1363"/>
      <c r="L183" s="1363"/>
      <c r="M183" s="1363"/>
      <c r="N183" s="1363"/>
      <c r="O183" s="1363"/>
      <c r="P183" s="1439"/>
      <c r="Q183" s="1439"/>
    </row>
    <row r="184" spans="1:17" s="1438" customFormat="1" ht="11.25" customHeight="1">
      <c r="A184" s="1539" t="s">
        <v>1285</v>
      </c>
      <c r="B184" s="1532">
        <v>10</v>
      </c>
      <c r="C184" s="1533">
        <v>340.48</v>
      </c>
      <c r="D184" s="1533">
        <v>33.89</v>
      </c>
      <c r="E184" s="1533">
        <v>423.78</v>
      </c>
      <c r="F184" s="1533">
        <v>42.18</v>
      </c>
      <c r="G184" s="1533">
        <v>764.27</v>
      </c>
      <c r="H184" s="1535">
        <v>76.069999999999993</v>
      </c>
      <c r="I184" s="1363"/>
      <c r="J184" s="1363"/>
      <c r="K184" s="1363"/>
      <c r="L184" s="1363"/>
      <c r="M184" s="1363"/>
      <c r="N184" s="1363"/>
      <c r="O184" s="1363"/>
      <c r="P184" s="1439"/>
      <c r="Q184" s="1439"/>
    </row>
    <row r="185" spans="1:17" s="1438" customFormat="1" ht="11.25" customHeight="1">
      <c r="A185" s="1539" t="s">
        <v>1286</v>
      </c>
      <c r="B185" s="1532">
        <v>10.8</v>
      </c>
      <c r="C185" s="1533">
        <v>429.58</v>
      </c>
      <c r="D185" s="1533">
        <v>39.61</v>
      </c>
      <c r="E185" s="1533">
        <v>456.42</v>
      </c>
      <c r="F185" s="1533">
        <v>42.09</v>
      </c>
      <c r="G185" s="1533">
        <v>886</v>
      </c>
      <c r="H185" s="1535">
        <v>81.7</v>
      </c>
      <c r="I185" s="1363"/>
      <c r="J185" s="1363"/>
      <c r="K185" s="1363"/>
      <c r="L185" s="1363"/>
      <c r="M185" s="1363"/>
      <c r="N185" s="1363"/>
      <c r="O185" s="1363"/>
      <c r="P185" s="1439"/>
      <c r="Q185" s="1439"/>
    </row>
    <row r="186" spans="1:17" s="1438" customFormat="1" ht="11.25" customHeight="1">
      <c r="A186" s="1539" t="s">
        <v>1287</v>
      </c>
      <c r="B186" s="1532">
        <v>10.7</v>
      </c>
      <c r="C186" s="1533">
        <v>413.43</v>
      </c>
      <c r="D186" s="1533">
        <v>38.479999999999997</v>
      </c>
      <c r="E186" s="1533">
        <v>427.53</v>
      </c>
      <c r="F186" s="1533">
        <v>39.79</v>
      </c>
      <c r="G186" s="1533">
        <v>840.97</v>
      </c>
      <c r="H186" s="1535">
        <v>78.27</v>
      </c>
      <c r="I186" s="1363"/>
      <c r="J186" s="1363"/>
      <c r="K186" s="1363"/>
      <c r="L186" s="1363"/>
      <c r="M186" s="1363"/>
      <c r="N186" s="1363"/>
      <c r="O186" s="1363"/>
      <c r="P186" s="1439"/>
      <c r="Q186" s="1439"/>
    </row>
    <row r="187" spans="1:17" s="1438" customFormat="1" ht="11.25" customHeight="1">
      <c r="A187" s="1539" t="s">
        <v>1288</v>
      </c>
      <c r="B187" s="1532">
        <v>11</v>
      </c>
      <c r="C187" s="1533">
        <v>437.22</v>
      </c>
      <c r="D187" s="1533">
        <v>39.909999999999997</v>
      </c>
      <c r="E187" s="1533">
        <v>431.96</v>
      </c>
      <c r="F187" s="1533">
        <v>39.43</v>
      </c>
      <c r="G187" s="1533">
        <v>869.18</v>
      </c>
      <c r="H187" s="1535">
        <v>79.34</v>
      </c>
      <c r="I187" s="1363"/>
      <c r="J187" s="1363"/>
      <c r="K187" s="1363"/>
      <c r="L187" s="1363"/>
      <c r="M187" s="1363"/>
      <c r="N187" s="1363"/>
      <c r="O187" s="1363"/>
      <c r="P187" s="1439"/>
      <c r="Q187" s="1439"/>
    </row>
    <row r="188" spans="1:17" s="1438" customFormat="1" ht="11.25" customHeight="1">
      <c r="A188" s="1539" t="s">
        <v>1289</v>
      </c>
      <c r="B188" s="1532">
        <v>10.6</v>
      </c>
      <c r="C188" s="1533">
        <v>415.72</v>
      </c>
      <c r="D188" s="1533">
        <v>39.04</v>
      </c>
      <c r="E188" s="1533">
        <v>447.89</v>
      </c>
      <c r="F188" s="1533">
        <v>42.06</v>
      </c>
      <c r="G188" s="1533">
        <v>863.61</v>
      </c>
      <c r="H188" s="1535">
        <v>81.09</v>
      </c>
      <c r="I188" s="1363"/>
      <c r="J188" s="1363"/>
      <c r="K188" s="1363"/>
      <c r="L188" s="1363"/>
      <c r="M188" s="1363"/>
      <c r="N188" s="1363"/>
      <c r="O188" s="1363"/>
      <c r="P188" s="1439"/>
      <c r="Q188" s="1439"/>
    </row>
    <row r="189" spans="1:17" s="1438" customFormat="1" ht="11.25" customHeight="1">
      <c r="A189" s="1539" t="s">
        <v>1290</v>
      </c>
      <c r="B189" s="1532">
        <v>10.5</v>
      </c>
      <c r="C189" s="1533">
        <v>399.04</v>
      </c>
      <c r="D189" s="1533">
        <v>37.979999999999997</v>
      </c>
      <c r="E189" s="1533">
        <v>464.51</v>
      </c>
      <c r="F189" s="1533">
        <v>44.21</v>
      </c>
      <c r="G189" s="1533">
        <v>863.54</v>
      </c>
      <c r="H189" s="1535">
        <v>82.18</v>
      </c>
      <c r="I189" s="1363"/>
      <c r="J189" s="1363"/>
      <c r="K189" s="1363"/>
      <c r="L189" s="1363"/>
      <c r="M189" s="1363"/>
      <c r="N189" s="1363"/>
      <c r="O189" s="1363"/>
      <c r="P189" s="1439"/>
      <c r="Q189" s="1439"/>
    </row>
    <row r="190" spans="1:17" s="1438" customFormat="1" ht="11.25" customHeight="1">
      <c r="A190" s="1539" t="s">
        <v>1291</v>
      </c>
      <c r="B190" s="1532">
        <v>11.9</v>
      </c>
      <c r="C190" s="1533">
        <v>342.91</v>
      </c>
      <c r="D190" s="1533">
        <v>28.93</v>
      </c>
      <c r="E190" s="1533">
        <v>455.71</v>
      </c>
      <c r="F190" s="1533">
        <v>38.44</v>
      </c>
      <c r="G190" s="1533">
        <v>798.61</v>
      </c>
      <c r="H190" s="1535">
        <v>67.38</v>
      </c>
      <c r="I190" s="1363"/>
      <c r="J190" s="1363"/>
      <c r="K190" s="1363"/>
      <c r="L190" s="1363"/>
      <c r="M190" s="1363"/>
      <c r="N190" s="1363"/>
      <c r="O190" s="1363"/>
      <c r="P190" s="1439"/>
      <c r="Q190" s="1439"/>
    </row>
    <row r="191" spans="1:17" s="1438" customFormat="1" ht="11.25" customHeight="1">
      <c r="A191" s="1540" t="s">
        <v>1292</v>
      </c>
      <c r="B191" s="1541">
        <v>12.2</v>
      </c>
      <c r="C191" s="1536">
        <v>235.46</v>
      </c>
      <c r="D191" s="1536">
        <v>19.37</v>
      </c>
      <c r="E191" s="1536">
        <v>532.48</v>
      </c>
      <c r="F191" s="1536">
        <v>43.8</v>
      </c>
      <c r="G191" s="1536">
        <v>767.93</v>
      </c>
      <c r="H191" s="1542">
        <v>63.17</v>
      </c>
      <c r="I191" s="1363"/>
      <c r="J191" s="1363"/>
      <c r="K191" s="1363"/>
      <c r="L191" s="1363"/>
      <c r="M191" s="1363"/>
      <c r="N191" s="1363"/>
      <c r="O191" s="1363"/>
      <c r="P191" s="1439"/>
      <c r="Q191" s="1439"/>
    </row>
    <row r="192" spans="1:17" s="1438" customFormat="1" ht="13.5" customHeight="1">
      <c r="A192" s="1719">
        <v>2015</v>
      </c>
      <c r="B192" s="1720"/>
      <c r="C192" s="1720"/>
      <c r="D192" s="1720"/>
      <c r="E192" s="1720"/>
      <c r="F192" s="1720"/>
      <c r="G192" s="1720"/>
      <c r="H192" s="1721"/>
      <c r="I192" s="1363"/>
      <c r="J192" s="1363"/>
      <c r="K192" s="1363"/>
      <c r="L192" s="1363"/>
      <c r="M192" s="1363"/>
      <c r="N192" s="1363"/>
      <c r="O192" s="1363"/>
      <c r="P192" s="1439"/>
      <c r="Q192" s="1439"/>
    </row>
    <row r="193" spans="1:17" s="1547" customFormat="1" ht="15.75" customHeight="1">
      <c r="A193" s="1543" t="s">
        <v>226</v>
      </c>
      <c r="B193" s="1544">
        <v>9.9</v>
      </c>
      <c r="C193" s="1545">
        <v>415.61</v>
      </c>
      <c r="D193" s="1545">
        <v>41.82</v>
      </c>
      <c r="E193" s="1545">
        <v>378.64</v>
      </c>
      <c r="F193" s="1545">
        <v>38.1</v>
      </c>
      <c r="G193" s="1545">
        <v>794.25</v>
      </c>
      <c r="H193" s="1546">
        <v>79.930000000000007</v>
      </c>
      <c r="I193" s="1363"/>
      <c r="J193" s="1363"/>
      <c r="K193" s="1363"/>
      <c r="L193" s="1363"/>
      <c r="M193" s="1363"/>
      <c r="N193" s="1363"/>
      <c r="O193" s="1363"/>
      <c r="P193" s="1439"/>
      <c r="Q193" s="1439"/>
    </row>
    <row r="194" spans="1:17" s="1438" customFormat="1" ht="11.25" customHeight="1">
      <c r="A194" s="1539" t="s">
        <v>1281</v>
      </c>
      <c r="B194" s="1532">
        <v>11.4</v>
      </c>
      <c r="C194" s="1533">
        <v>228.29</v>
      </c>
      <c r="D194" s="1533">
        <v>20.03</v>
      </c>
      <c r="E194" s="1533">
        <v>450.92</v>
      </c>
      <c r="F194" s="1533">
        <v>39.56</v>
      </c>
      <c r="G194" s="1533">
        <v>679.2</v>
      </c>
      <c r="H194" s="1535">
        <v>59.58</v>
      </c>
      <c r="I194" s="1363"/>
      <c r="J194" s="1363"/>
      <c r="K194" s="1363"/>
      <c r="L194" s="1363"/>
      <c r="M194" s="1363"/>
      <c r="N194" s="1363"/>
      <c r="O194" s="1363"/>
      <c r="P194" s="1439"/>
      <c r="Q194" s="1439"/>
    </row>
    <row r="195" spans="1:17" s="1438" customFormat="1" ht="11.25" customHeight="1">
      <c r="A195" s="1539" t="s">
        <v>1282</v>
      </c>
      <c r="B195" s="1532">
        <v>9.9</v>
      </c>
      <c r="C195" s="1533">
        <v>215.99</v>
      </c>
      <c r="D195" s="1533">
        <v>21.93</v>
      </c>
      <c r="E195" s="1533">
        <v>393.84</v>
      </c>
      <c r="F195" s="1533">
        <v>39.979999999999997</v>
      </c>
      <c r="G195" s="1533">
        <v>609.83000000000004</v>
      </c>
      <c r="H195" s="1535">
        <v>61.91</v>
      </c>
      <c r="I195" s="1363"/>
      <c r="J195" s="1363"/>
      <c r="K195" s="1363"/>
      <c r="L195" s="1363"/>
      <c r="M195" s="1363"/>
      <c r="N195" s="1363"/>
      <c r="O195" s="1363"/>
      <c r="P195" s="1439"/>
      <c r="Q195" s="1439"/>
    </row>
    <row r="196" spans="1:17" s="1438" customFormat="1" ht="11.25" customHeight="1">
      <c r="A196" s="1539" t="s">
        <v>1283</v>
      </c>
      <c r="B196" s="1532">
        <v>9.6</v>
      </c>
      <c r="C196" s="1533">
        <v>302.95999999999998</v>
      </c>
      <c r="D196" s="1533">
        <v>31.49</v>
      </c>
      <c r="E196" s="1533">
        <v>364.26</v>
      </c>
      <c r="F196" s="1533">
        <v>37.86</v>
      </c>
      <c r="G196" s="1533">
        <v>667.22</v>
      </c>
      <c r="H196" s="1535">
        <v>69.36</v>
      </c>
      <c r="I196" s="1363"/>
      <c r="J196" s="1363"/>
      <c r="K196" s="1363"/>
      <c r="L196" s="1363"/>
      <c r="M196" s="1363"/>
      <c r="N196" s="1363"/>
      <c r="O196" s="1363"/>
      <c r="P196" s="1439"/>
      <c r="Q196" s="1439"/>
    </row>
    <row r="197" spans="1:17" s="1438" customFormat="1" ht="11.25" customHeight="1">
      <c r="A197" s="1539" t="s">
        <v>1284</v>
      </c>
      <c r="B197" s="1532">
        <v>9.1</v>
      </c>
      <c r="C197" s="1533">
        <v>308.14999999999998</v>
      </c>
      <c r="D197" s="1533">
        <v>33.79</v>
      </c>
      <c r="E197" s="1533">
        <v>339.56</v>
      </c>
      <c r="F197" s="1533">
        <v>37.229999999999997</v>
      </c>
      <c r="G197" s="1533">
        <v>647.71</v>
      </c>
      <c r="H197" s="1535">
        <v>71.02</v>
      </c>
      <c r="I197" s="1363"/>
      <c r="J197" s="1363"/>
      <c r="K197" s="1363"/>
      <c r="L197" s="1363"/>
      <c r="M197" s="1363"/>
      <c r="N197" s="1363"/>
      <c r="O197" s="1363"/>
      <c r="P197" s="1439"/>
      <c r="Q197" s="1439"/>
    </row>
    <row r="198" spans="1:17" s="1438" customFormat="1" ht="11.25" customHeight="1">
      <c r="A198" s="1539" t="s">
        <v>1285</v>
      </c>
      <c r="B198" s="1532">
        <v>9</v>
      </c>
      <c r="C198" s="1533">
        <v>345.02</v>
      </c>
      <c r="D198" s="1533">
        <v>38.29</v>
      </c>
      <c r="E198" s="1533">
        <v>361.25</v>
      </c>
      <c r="F198" s="1533">
        <v>40.090000000000003</v>
      </c>
      <c r="G198" s="1533">
        <v>706.27</v>
      </c>
      <c r="H198" s="1535">
        <v>78.39</v>
      </c>
      <c r="I198" s="1363"/>
      <c r="J198" s="1363"/>
      <c r="K198" s="1363"/>
      <c r="L198" s="1363"/>
      <c r="M198" s="1363"/>
      <c r="N198" s="1363"/>
      <c r="O198" s="1363"/>
      <c r="P198" s="1439"/>
      <c r="Q198" s="1439"/>
    </row>
    <row r="199" spans="1:17" s="1438" customFormat="1" ht="11.25" customHeight="1">
      <c r="A199" s="1539" t="s">
        <v>1286</v>
      </c>
      <c r="B199" s="1532">
        <v>9.9</v>
      </c>
      <c r="C199" s="1533">
        <v>392.24</v>
      </c>
      <c r="D199" s="1533">
        <v>39.700000000000003</v>
      </c>
      <c r="E199" s="1533">
        <v>376.33</v>
      </c>
      <c r="F199" s="1533">
        <v>38.090000000000003</v>
      </c>
      <c r="G199" s="1533">
        <v>768.57</v>
      </c>
      <c r="H199" s="1535">
        <v>77.790000000000006</v>
      </c>
      <c r="I199" s="1363"/>
      <c r="J199" s="1363"/>
      <c r="K199" s="1363"/>
      <c r="L199" s="1363"/>
      <c r="M199" s="1363"/>
      <c r="N199" s="1363"/>
      <c r="O199" s="1363"/>
      <c r="P199" s="1439"/>
      <c r="Q199" s="1439"/>
    </row>
    <row r="200" spans="1:17" s="1438" customFormat="1" ht="11.25" customHeight="1">
      <c r="A200" s="1539" t="s">
        <v>1287</v>
      </c>
      <c r="B200" s="1532">
        <v>10.199999999999999</v>
      </c>
      <c r="C200" s="1533">
        <v>446.11</v>
      </c>
      <c r="D200" s="1533">
        <v>43.74</v>
      </c>
      <c r="E200" s="1533">
        <v>379.26</v>
      </c>
      <c r="F200" s="1533">
        <v>37.18</v>
      </c>
      <c r="G200" s="1533">
        <v>825.37</v>
      </c>
      <c r="H200" s="1535">
        <v>80.92</v>
      </c>
      <c r="I200" s="1363"/>
      <c r="J200" s="1363"/>
      <c r="K200" s="1363"/>
      <c r="L200" s="1363"/>
      <c r="M200" s="1363"/>
      <c r="N200" s="1363"/>
      <c r="O200" s="1363"/>
      <c r="P200" s="1439"/>
      <c r="Q200" s="1439"/>
    </row>
    <row r="201" spans="1:17" s="1438" customFormat="1" ht="11.25" customHeight="1">
      <c r="A201" s="1539" t="s">
        <v>1288</v>
      </c>
      <c r="B201" s="1532">
        <v>10.5</v>
      </c>
      <c r="C201" s="1533">
        <v>511.93</v>
      </c>
      <c r="D201" s="1533">
        <v>48.99</v>
      </c>
      <c r="E201" s="1533">
        <v>402.09</v>
      </c>
      <c r="F201" s="1533">
        <v>38.479999999999997</v>
      </c>
      <c r="G201" s="1533">
        <v>914.02</v>
      </c>
      <c r="H201" s="1535">
        <v>87.47</v>
      </c>
      <c r="I201" s="1363"/>
      <c r="J201" s="1363"/>
      <c r="K201" s="1363"/>
      <c r="L201" s="1363"/>
      <c r="M201" s="1363"/>
      <c r="N201" s="1363"/>
      <c r="O201" s="1363"/>
      <c r="P201" s="1439"/>
      <c r="Q201" s="1439"/>
    </row>
    <row r="202" spans="1:17" s="1438" customFormat="1" ht="11.25" customHeight="1">
      <c r="A202" s="1539" t="s">
        <v>1289</v>
      </c>
      <c r="B202" s="1532">
        <v>10</v>
      </c>
      <c r="C202" s="1533">
        <v>492.23</v>
      </c>
      <c r="D202" s="1533">
        <v>49.08</v>
      </c>
      <c r="E202" s="1533">
        <v>397.58</v>
      </c>
      <c r="F202" s="1533">
        <v>39.64</v>
      </c>
      <c r="G202" s="1533">
        <v>889.81</v>
      </c>
      <c r="H202" s="1535">
        <v>88.71</v>
      </c>
      <c r="I202" s="1363"/>
      <c r="J202" s="1363"/>
      <c r="K202" s="1363"/>
      <c r="L202" s="1363"/>
      <c r="M202" s="1363"/>
      <c r="N202" s="1363"/>
      <c r="O202" s="1363"/>
      <c r="P202" s="1439"/>
      <c r="Q202" s="1439"/>
    </row>
    <row r="203" spans="1:17" s="1438" customFormat="1" ht="11.25" customHeight="1">
      <c r="A203" s="1539" t="s">
        <v>1290</v>
      </c>
      <c r="B203" s="1532">
        <v>9.6999999999999993</v>
      </c>
      <c r="C203" s="1533">
        <v>480.98</v>
      </c>
      <c r="D203" s="1533">
        <v>49.38</v>
      </c>
      <c r="E203" s="1533">
        <v>354.2</v>
      </c>
      <c r="F203" s="1533">
        <v>36.369999999999997</v>
      </c>
      <c r="G203" s="1533">
        <v>835.18</v>
      </c>
      <c r="H203" s="1535">
        <v>85.75</v>
      </c>
      <c r="I203" s="1363"/>
      <c r="J203" s="1363"/>
      <c r="K203" s="1363"/>
      <c r="L203" s="1363"/>
      <c r="M203" s="1363"/>
      <c r="N203" s="1363"/>
      <c r="O203" s="1363"/>
      <c r="P203" s="1439"/>
      <c r="Q203" s="1439"/>
    </row>
    <row r="204" spans="1:17" s="1438" customFormat="1" ht="11.25" customHeight="1">
      <c r="A204" s="1539" t="s">
        <v>1291</v>
      </c>
      <c r="B204" s="1532">
        <v>10.3</v>
      </c>
      <c r="C204" s="1533">
        <v>380.22</v>
      </c>
      <c r="D204" s="1533">
        <v>36.880000000000003</v>
      </c>
      <c r="E204" s="1533">
        <v>377.23</v>
      </c>
      <c r="F204" s="1533">
        <v>36.590000000000003</v>
      </c>
      <c r="G204" s="1533">
        <v>757.45</v>
      </c>
      <c r="H204" s="1535">
        <v>73.47</v>
      </c>
      <c r="I204" s="1363"/>
      <c r="J204" s="1363"/>
      <c r="K204" s="1363"/>
      <c r="L204" s="1363"/>
      <c r="M204" s="1363"/>
      <c r="N204" s="1363"/>
      <c r="O204" s="1363"/>
      <c r="P204" s="1439"/>
      <c r="Q204" s="1439"/>
    </row>
    <row r="205" spans="1:17" s="1438" customFormat="1" ht="11.25" customHeight="1">
      <c r="A205" s="1540" t="s">
        <v>1292</v>
      </c>
      <c r="B205" s="1541">
        <v>11.4</v>
      </c>
      <c r="C205" s="1536">
        <v>266.24</v>
      </c>
      <c r="D205" s="1536">
        <v>23.42</v>
      </c>
      <c r="E205" s="1536">
        <v>405.01</v>
      </c>
      <c r="F205" s="1536">
        <v>35.619999999999997</v>
      </c>
      <c r="G205" s="1536">
        <v>671.25</v>
      </c>
      <c r="H205" s="1542">
        <v>59.04</v>
      </c>
      <c r="I205" s="1363"/>
      <c r="J205" s="1363"/>
      <c r="K205" s="1363"/>
      <c r="L205" s="1363"/>
      <c r="M205" s="1363"/>
      <c r="N205" s="1363"/>
      <c r="O205" s="1363"/>
      <c r="P205" s="1439"/>
      <c r="Q205" s="1439"/>
    </row>
    <row r="206" spans="1:17" s="1438" customFormat="1" ht="13.5" customHeight="1">
      <c r="A206" s="1719">
        <v>2016</v>
      </c>
      <c r="B206" s="1720"/>
      <c r="C206" s="1720"/>
      <c r="D206" s="1720"/>
      <c r="E206" s="1720"/>
      <c r="F206" s="1720"/>
      <c r="G206" s="1720"/>
      <c r="H206" s="1721"/>
      <c r="I206" s="1363"/>
      <c r="J206" s="1363"/>
      <c r="K206" s="1363"/>
      <c r="L206" s="1363"/>
      <c r="M206" s="1363"/>
      <c r="N206" s="1363"/>
      <c r="O206" s="1363"/>
      <c r="P206" s="1439"/>
      <c r="Q206" s="1439"/>
    </row>
    <row r="207" spans="1:17" s="1547" customFormat="1" ht="15.75" customHeight="1">
      <c r="A207" s="1543" t="s">
        <v>226</v>
      </c>
      <c r="B207" s="1544">
        <v>9.5</v>
      </c>
      <c r="C207" s="1545">
        <v>396.96</v>
      </c>
      <c r="D207" s="1545">
        <v>41.79</v>
      </c>
      <c r="E207" s="1545">
        <v>344.72</v>
      </c>
      <c r="F207" s="1545">
        <v>36.29</v>
      </c>
      <c r="G207" s="1545">
        <v>741.68</v>
      </c>
      <c r="H207" s="1546">
        <v>78.069999999999993</v>
      </c>
      <c r="I207" s="1363"/>
      <c r="J207" s="1363"/>
      <c r="K207" s="1363"/>
      <c r="L207" s="1363"/>
      <c r="M207" s="1363"/>
      <c r="N207" s="1363"/>
      <c r="O207" s="1363"/>
      <c r="P207" s="1439"/>
      <c r="Q207" s="1439"/>
    </row>
    <row r="208" spans="1:17" s="1438" customFormat="1" ht="11.25" customHeight="1">
      <c r="A208" s="1539" t="s">
        <v>1281</v>
      </c>
      <c r="B208" s="1532">
        <v>9.9</v>
      </c>
      <c r="C208" s="1533">
        <v>217.87</v>
      </c>
      <c r="D208" s="1533">
        <v>21.94</v>
      </c>
      <c r="E208" s="1533">
        <v>380.52</v>
      </c>
      <c r="F208" s="1533">
        <v>38.32</v>
      </c>
      <c r="G208" s="1533">
        <v>598.39</v>
      </c>
      <c r="H208" s="1535">
        <v>60.26</v>
      </c>
      <c r="I208" s="1363"/>
      <c r="J208" s="1363"/>
      <c r="K208" s="1363"/>
      <c r="L208" s="1363"/>
      <c r="M208" s="1363"/>
      <c r="N208" s="1363"/>
      <c r="O208" s="1363"/>
      <c r="P208" s="1439"/>
      <c r="Q208" s="1439"/>
    </row>
    <row r="209" spans="1:19" s="1438" customFormat="1" ht="11.25" customHeight="1">
      <c r="A209" s="1539" t="s">
        <v>1282</v>
      </c>
      <c r="B209" s="1532">
        <v>8.8000000000000007</v>
      </c>
      <c r="C209" s="1533">
        <v>250.75</v>
      </c>
      <c r="D209" s="1533">
        <v>28.49</v>
      </c>
      <c r="E209" s="1533">
        <v>319.7</v>
      </c>
      <c r="F209" s="1533">
        <v>36.33</v>
      </c>
      <c r="G209" s="1533">
        <v>570.45000000000005</v>
      </c>
      <c r="H209" s="1535">
        <v>64.819999999999993</v>
      </c>
      <c r="I209" s="1363"/>
      <c r="J209" s="1363"/>
      <c r="K209" s="1363"/>
      <c r="L209" s="1363"/>
      <c r="M209" s="1363"/>
      <c r="N209" s="1363"/>
      <c r="O209" s="1363"/>
      <c r="P209" s="1439"/>
      <c r="Q209" s="1439"/>
    </row>
    <row r="210" spans="1:19" s="1438" customFormat="1" ht="11.25" customHeight="1">
      <c r="A210" s="1539" t="s">
        <v>1283</v>
      </c>
      <c r="B210" s="1532">
        <v>9.1999999999999993</v>
      </c>
      <c r="C210" s="1533">
        <v>269.77999999999997</v>
      </c>
      <c r="D210" s="1533">
        <v>29.32</v>
      </c>
      <c r="E210" s="1533">
        <v>320.61</v>
      </c>
      <c r="F210" s="1533">
        <v>34.85</v>
      </c>
      <c r="G210" s="1533">
        <v>590.39</v>
      </c>
      <c r="H210" s="1535">
        <v>64.17</v>
      </c>
      <c r="I210" s="1363"/>
      <c r="J210" s="1363"/>
      <c r="K210" s="1363"/>
      <c r="L210" s="1363"/>
      <c r="M210" s="1363"/>
      <c r="N210" s="1363"/>
      <c r="O210" s="1363"/>
      <c r="P210" s="1439"/>
      <c r="Q210" s="1439"/>
    </row>
    <row r="211" spans="1:19" s="1438" customFormat="1" ht="11.25" customHeight="1">
      <c r="A211" s="1539" t="s">
        <v>1284</v>
      </c>
      <c r="B211" s="1532">
        <v>8.5</v>
      </c>
      <c r="C211" s="1533">
        <v>304.45</v>
      </c>
      <c r="D211" s="1533">
        <v>35.82</v>
      </c>
      <c r="E211" s="1533">
        <v>306.91000000000003</v>
      </c>
      <c r="F211" s="1533">
        <v>36.11</v>
      </c>
      <c r="G211" s="1533">
        <v>611.37</v>
      </c>
      <c r="H211" s="1535">
        <v>71.930000000000007</v>
      </c>
      <c r="I211" s="1363"/>
      <c r="J211" s="1363"/>
      <c r="K211" s="1363"/>
      <c r="L211" s="1363"/>
      <c r="M211" s="1363"/>
      <c r="N211" s="1363"/>
      <c r="O211" s="1363"/>
      <c r="P211" s="1439"/>
      <c r="Q211" s="1439"/>
    </row>
    <row r="212" spans="1:19" s="1438" customFormat="1" ht="11.25" customHeight="1">
      <c r="A212" s="1539" t="s">
        <v>1285</v>
      </c>
      <c r="B212" s="1532">
        <v>9</v>
      </c>
      <c r="C212" s="1533">
        <v>368.04</v>
      </c>
      <c r="D212" s="1533">
        <v>40.89</v>
      </c>
      <c r="E212" s="1533">
        <v>302.60000000000002</v>
      </c>
      <c r="F212" s="1533">
        <v>33.619999999999997</v>
      </c>
      <c r="G212" s="1533">
        <v>670.64</v>
      </c>
      <c r="H212" s="1535">
        <v>74.52</v>
      </c>
      <c r="I212" s="1363"/>
      <c r="J212" s="1363"/>
      <c r="K212" s="1363"/>
      <c r="L212" s="1363"/>
      <c r="M212" s="1363"/>
      <c r="N212" s="1363"/>
      <c r="O212" s="1363"/>
      <c r="P212" s="1439"/>
      <c r="Q212" s="1439"/>
    </row>
    <row r="213" spans="1:19" s="1438" customFormat="1" ht="11.25" customHeight="1">
      <c r="A213" s="1539" t="s">
        <v>1286</v>
      </c>
      <c r="B213" s="1532">
        <v>9.3000000000000007</v>
      </c>
      <c r="C213" s="1533">
        <v>395.63</v>
      </c>
      <c r="D213" s="1533">
        <v>42.54</v>
      </c>
      <c r="E213" s="1533">
        <v>332.9</v>
      </c>
      <c r="F213" s="1533">
        <v>35.799999999999997</v>
      </c>
      <c r="G213" s="1533">
        <v>728.53</v>
      </c>
      <c r="H213" s="1535">
        <v>78.34</v>
      </c>
      <c r="I213" s="1363"/>
      <c r="J213" s="1363"/>
      <c r="K213" s="1363"/>
      <c r="L213" s="1363"/>
      <c r="M213" s="1363"/>
      <c r="N213" s="1363"/>
      <c r="O213" s="1363"/>
      <c r="P213" s="1439"/>
      <c r="Q213" s="1439"/>
    </row>
    <row r="214" spans="1:19" s="1438" customFormat="1" ht="11.25" customHeight="1">
      <c r="A214" s="1539" t="s">
        <v>1287</v>
      </c>
      <c r="B214" s="1532">
        <v>9.6999999999999993</v>
      </c>
      <c r="C214" s="1533">
        <v>464.81</v>
      </c>
      <c r="D214" s="1533">
        <v>47.92</v>
      </c>
      <c r="E214" s="1533">
        <v>369.44</v>
      </c>
      <c r="F214" s="1533">
        <v>38.090000000000003</v>
      </c>
      <c r="G214" s="1533">
        <v>834.25</v>
      </c>
      <c r="H214" s="1535">
        <v>86.01</v>
      </c>
      <c r="I214" s="1363"/>
      <c r="J214" s="1363"/>
      <c r="K214" s="1363"/>
      <c r="L214" s="1363"/>
      <c r="M214" s="1363"/>
      <c r="N214" s="1363"/>
      <c r="O214" s="1363"/>
      <c r="P214" s="1439"/>
      <c r="Q214" s="1439"/>
    </row>
    <row r="215" spans="1:19" s="1438" customFormat="1" ht="11.25" customHeight="1">
      <c r="A215" s="1539" t="s">
        <v>1288</v>
      </c>
      <c r="B215" s="1532">
        <v>10.5</v>
      </c>
      <c r="C215" s="1533">
        <v>475.42</v>
      </c>
      <c r="D215" s="1533">
        <v>45.28</v>
      </c>
      <c r="E215" s="1533">
        <v>379.72</v>
      </c>
      <c r="F215" s="1533">
        <v>36.159999999999997</v>
      </c>
      <c r="G215" s="1533">
        <v>855.14</v>
      </c>
      <c r="H215" s="1535">
        <v>81.44</v>
      </c>
      <c r="I215" s="1363"/>
      <c r="J215" s="1363"/>
      <c r="K215" s="1363"/>
      <c r="L215" s="1363"/>
      <c r="M215" s="1363"/>
      <c r="N215" s="1363"/>
      <c r="O215" s="1363"/>
      <c r="P215" s="1439"/>
      <c r="Q215" s="1439"/>
    </row>
    <row r="216" spans="1:19" s="1438" customFormat="1" ht="11.25" customHeight="1">
      <c r="A216" s="1539" t="s">
        <v>1289</v>
      </c>
      <c r="B216" s="1532">
        <v>9.6999999999999993</v>
      </c>
      <c r="C216" s="1533">
        <v>428.12</v>
      </c>
      <c r="D216" s="1533">
        <v>44.14</v>
      </c>
      <c r="E216" s="1533">
        <v>372.09</v>
      </c>
      <c r="F216" s="1533">
        <v>38.36</v>
      </c>
      <c r="G216" s="1533">
        <v>800.22</v>
      </c>
      <c r="H216" s="1535">
        <v>82.5</v>
      </c>
      <c r="I216" s="1363"/>
      <c r="J216" s="1363"/>
      <c r="K216" s="1363"/>
      <c r="L216" s="1363"/>
      <c r="M216" s="1363"/>
      <c r="N216" s="1363"/>
      <c r="O216" s="1363"/>
      <c r="P216" s="1439"/>
      <c r="Q216" s="1439"/>
    </row>
    <row r="217" spans="1:19" s="1438" customFormat="1" ht="11.25" customHeight="1">
      <c r="A217" s="1539" t="s">
        <v>1290</v>
      </c>
      <c r="B217" s="1532">
        <v>9.1999999999999993</v>
      </c>
      <c r="C217" s="1533">
        <v>413.98</v>
      </c>
      <c r="D217" s="1533">
        <v>45</v>
      </c>
      <c r="E217" s="1533">
        <v>330.75</v>
      </c>
      <c r="F217" s="1533">
        <v>35.950000000000003</v>
      </c>
      <c r="G217" s="1533">
        <v>744.73</v>
      </c>
      <c r="H217" s="1535">
        <v>80.95</v>
      </c>
      <c r="I217" s="1363"/>
      <c r="J217" s="1363"/>
      <c r="K217" s="1363"/>
      <c r="L217" s="1363"/>
      <c r="M217" s="1363"/>
      <c r="N217" s="1363"/>
      <c r="O217" s="1363"/>
      <c r="P217" s="1439"/>
      <c r="Q217" s="1439"/>
    </row>
    <row r="218" spans="1:19" s="1438" customFormat="1" ht="11.25" customHeight="1">
      <c r="A218" s="1539" t="s">
        <v>1291</v>
      </c>
      <c r="B218" s="1532">
        <v>9.5</v>
      </c>
      <c r="C218" s="1533">
        <v>340.55</v>
      </c>
      <c r="D218" s="1533">
        <v>35.85</v>
      </c>
      <c r="E218" s="1533">
        <v>333.91</v>
      </c>
      <c r="F218" s="1533">
        <v>35.15</v>
      </c>
      <c r="G218" s="1533">
        <v>674.46</v>
      </c>
      <c r="H218" s="1535">
        <v>71</v>
      </c>
      <c r="I218" s="1363"/>
      <c r="J218" s="1363"/>
      <c r="K218" s="1363"/>
      <c r="L218" s="1363"/>
      <c r="M218" s="1363"/>
      <c r="N218" s="1363"/>
      <c r="O218" s="1363"/>
      <c r="P218" s="1439"/>
      <c r="Q218" s="1439"/>
    </row>
    <row r="219" spans="1:19" s="1438" customFormat="1" ht="11.25" customHeight="1">
      <c r="A219" s="1540" t="s">
        <v>1292</v>
      </c>
      <c r="B219" s="1541">
        <v>9.8000000000000007</v>
      </c>
      <c r="C219" s="1536">
        <v>247.47</v>
      </c>
      <c r="D219" s="1536">
        <v>25.25</v>
      </c>
      <c r="E219" s="1536">
        <v>331.44</v>
      </c>
      <c r="F219" s="1536">
        <v>33.82</v>
      </c>
      <c r="G219" s="1536">
        <v>578.91</v>
      </c>
      <c r="H219" s="1542">
        <v>59.07</v>
      </c>
      <c r="I219" s="1363"/>
      <c r="J219" s="1363"/>
      <c r="K219" s="1363"/>
      <c r="L219" s="1363"/>
      <c r="M219" s="1363"/>
      <c r="N219" s="1363"/>
      <c r="O219" s="1363"/>
      <c r="P219" s="1439"/>
      <c r="Q219" s="1439"/>
    </row>
    <row r="220" spans="1:19" s="1438" customFormat="1" ht="13.5" customHeight="1">
      <c r="A220" s="1719">
        <v>2017</v>
      </c>
      <c r="B220" s="1720"/>
      <c r="C220" s="1720"/>
      <c r="D220" s="1720"/>
      <c r="E220" s="1720"/>
      <c r="F220" s="1720"/>
      <c r="G220" s="1720"/>
      <c r="H220" s="1721"/>
      <c r="I220" s="1363"/>
      <c r="J220" s="1363"/>
      <c r="K220" s="1363"/>
      <c r="L220" s="1363"/>
      <c r="M220" s="1363"/>
      <c r="N220" s="1363"/>
      <c r="O220" s="1363"/>
      <c r="P220" s="1439"/>
      <c r="Q220" s="1439"/>
    </row>
    <row r="221" spans="1:19" s="1547" customFormat="1" ht="15.75" customHeight="1">
      <c r="A221" s="1543" t="s">
        <v>226</v>
      </c>
      <c r="B221" s="1544">
        <v>9.5</v>
      </c>
      <c r="C221" s="1545">
        <v>376.2</v>
      </c>
      <c r="D221" s="1545">
        <v>39.6</v>
      </c>
      <c r="E221" s="1545">
        <v>346.42</v>
      </c>
      <c r="F221" s="1545">
        <v>36.47</v>
      </c>
      <c r="G221" s="1545">
        <v>722.62</v>
      </c>
      <c r="H221" s="1546">
        <v>76.069999999999993</v>
      </c>
      <c r="I221" s="1363"/>
      <c r="J221" s="1363"/>
      <c r="K221" s="1363"/>
      <c r="L221" s="1363"/>
      <c r="M221" s="1363"/>
      <c r="N221" s="1363"/>
      <c r="O221" s="1363"/>
      <c r="R221" s="1550"/>
      <c r="S221" s="1550"/>
    </row>
    <row r="222" spans="1:19" s="1438" customFormat="1" ht="11.25" customHeight="1">
      <c r="A222" s="1539" t="s">
        <v>1281</v>
      </c>
      <c r="B222" s="1532">
        <v>9.4</v>
      </c>
      <c r="C222" s="1533">
        <v>213.38</v>
      </c>
      <c r="D222" s="1533">
        <v>22.7</v>
      </c>
      <c r="E222" s="1533">
        <v>352.1</v>
      </c>
      <c r="F222" s="1533">
        <v>37.46</v>
      </c>
      <c r="G222" s="1533">
        <v>565.48</v>
      </c>
      <c r="H222" s="1535">
        <v>60.16</v>
      </c>
      <c r="I222" s="1363"/>
      <c r="J222" s="1363"/>
      <c r="K222" s="1363"/>
      <c r="L222" s="1363"/>
      <c r="M222" s="1363"/>
      <c r="N222" s="1363"/>
      <c r="O222" s="1363"/>
      <c r="R222" s="1550"/>
      <c r="S222" s="1550"/>
    </row>
    <row r="223" spans="1:19" s="1438" customFormat="1" ht="11.25" customHeight="1">
      <c r="A223" s="1539" t="s">
        <v>1282</v>
      </c>
      <c r="B223" s="1532">
        <v>8.4</v>
      </c>
      <c r="C223" s="1533">
        <v>244.39</v>
      </c>
      <c r="D223" s="1533">
        <v>29.09</v>
      </c>
      <c r="E223" s="1533">
        <v>322.39</v>
      </c>
      <c r="F223" s="1533">
        <v>38.380000000000003</v>
      </c>
      <c r="G223" s="1533">
        <v>566.79</v>
      </c>
      <c r="H223" s="1535">
        <v>67.48</v>
      </c>
      <c r="I223" s="1363"/>
      <c r="J223" s="1363"/>
      <c r="K223" s="1363"/>
      <c r="L223" s="1363"/>
      <c r="M223" s="1363"/>
      <c r="N223" s="1363"/>
      <c r="O223" s="1363"/>
      <c r="Q223" s="1547"/>
      <c r="R223" s="1550"/>
      <c r="S223" s="1550"/>
    </row>
    <row r="224" spans="1:19" s="1438" customFormat="1" ht="11.25" customHeight="1">
      <c r="A224" s="1539" t="s">
        <v>1283</v>
      </c>
      <c r="B224" s="1532">
        <v>8.8000000000000007</v>
      </c>
      <c r="C224" s="1533">
        <v>287.07</v>
      </c>
      <c r="D224" s="1533">
        <v>32.619999999999997</v>
      </c>
      <c r="E224" s="1533">
        <v>324.33999999999997</v>
      </c>
      <c r="F224" s="1533">
        <v>36.86</v>
      </c>
      <c r="G224" s="1533">
        <v>611.41</v>
      </c>
      <c r="H224" s="1535">
        <v>69.48</v>
      </c>
      <c r="I224" s="1363"/>
      <c r="J224" s="1363"/>
      <c r="K224" s="1363"/>
      <c r="L224" s="1363"/>
      <c r="M224" s="1363"/>
      <c r="N224" s="1363"/>
      <c r="O224" s="1363"/>
      <c r="Q224" s="1547"/>
      <c r="R224" s="1550"/>
      <c r="S224" s="1550"/>
    </row>
    <row r="225" spans="1:19" s="1438" customFormat="1" ht="11.25" customHeight="1">
      <c r="A225" s="1539" t="s">
        <v>1284</v>
      </c>
      <c r="B225" s="1532">
        <v>8.8000000000000007</v>
      </c>
      <c r="C225" s="1533">
        <v>357.64</v>
      </c>
      <c r="D225" s="1533">
        <v>40.64</v>
      </c>
      <c r="E225" s="1533">
        <v>304.41000000000003</v>
      </c>
      <c r="F225" s="1533">
        <v>34.590000000000003</v>
      </c>
      <c r="G225" s="1533">
        <v>662.06</v>
      </c>
      <c r="H225" s="1535">
        <v>75.23</v>
      </c>
      <c r="I225" s="1363"/>
      <c r="J225" s="1363"/>
      <c r="K225" s="1363"/>
      <c r="L225" s="1363"/>
      <c r="M225" s="1363"/>
      <c r="N225" s="1363"/>
      <c r="O225" s="1363"/>
      <c r="Q225" s="1547"/>
      <c r="R225" s="1550"/>
      <c r="S225" s="1550"/>
    </row>
    <row r="226" spans="1:19" s="1438" customFormat="1" ht="11.25" customHeight="1">
      <c r="A226" s="1539" t="s">
        <v>1285</v>
      </c>
      <c r="B226" s="1532">
        <v>8.8000000000000007</v>
      </c>
      <c r="C226" s="1533">
        <v>362.44</v>
      </c>
      <c r="D226" s="1533">
        <v>41.19</v>
      </c>
      <c r="E226" s="1533">
        <v>333.64</v>
      </c>
      <c r="F226" s="1533">
        <v>37.909999999999997</v>
      </c>
      <c r="G226" s="1533">
        <v>696.08</v>
      </c>
      <c r="H226" s="1535">
        <v>79.099999999999994</v>
      </c>
      <c r="I226" s="1363"/>
      <c r="J226" s="1363"/>
      <c r="K226" s="1363"/>
      <c r="L226" s="1363"/>
      <c r="M226" s="1363"/>
      <c r="N226" s="1363"/>
      <c r="O226" s="1363"/>
      <c r="Q226" s="1547"/>
      <c r="R226" s="1550"/>
      <c r="S226" s="1550"/>
    </row>
    <row r="227" spans="1:19" s="1438" customFormat="1" ht="11.25" customHeight="1">
      <c r="A227" s="1539" t="s">
        <v>1286</v>
      </c>
      <c r="B227" s="1532">
        <v>9.3000000000000007</v>
      </c>
      <c r="C227" s="1533">
        <v>385.71</v>
      </c>
      <c r="D227" s="1533">
        <v>41.47</v>
      </c>
      <c r="E227" s="1533">
        <v>349.18</v>
      </c>
      <c r="F227" s="1533">
        <v>37.549999999999997</v>
      </c>
      <c r="G227" s="1533">
        <v>734.89</v>
      </c>
      <c r="H227" s="1535">
        <v>79.02</v>
      </c>
      <c r="I227" s="1363"/>
      <c r="J227" s="1363"/>
      <c r="K227" s="1363"/>
      <c r="L227" s="1363"/>
      <c r="M227" s="1363"/>
      <c r="N227" s="1363"/>
      <c r="O227" s="1363"/>
      <c r="Q227" s="1547"/>
      <c r="R227" s="1550"/>
      <c r="S227" s="1550"/>
    </row>
    <row r="228" spans="1:19" s="1438" customFormat="1" ht="11.25" customHeight="1">
      <c r="A228" s="1539" t="s">
        <v>1287</v>
      </c>
      <c r="B228" s="1532">
        <v>9.9</v>
      </c>
      <c r="C228" s="1533">
        <v>429.13</v>
      </c>
      <c r="D228" s="1533">
        <v>43.35</v>
      </c>
      <c r="E228" s="1533">
        <v>372.5</v>
      </c>
      <c r="F228" s="1533">
        <v>37.630000000000003</v>
      </c>
      <c r="G228" s="1533">
        <v>801.63</v>
      </c>
      <c r="H228" s="1535">
        <v>80.97</v>
      </c>
      <c r="I228" s="1363"/>
      <c r="J228" s="1363"/>
      <c r="K228" s="1363"/>
      <c r="L228" s="1363"/>
      <c r="M228" s="1363"/>
      <c r="N228" s="1363"/>
      <c r="O228" s="1363"/>
      <c r="Q228" s="1547"/>
      <c r="R228" s="1550"/>
      <c r="S228" s="1550"/>
    </row>
    <row r="229" spans="1:19" s="1438" customFormat="1" ht="11.25" customHeight="1">
      <c r="A229" s="1539" t="s">
        <v>1288</v>
      </c>
      <c r="B229" s="1532">
        <v>10.3</v>
      </c>
      <c r="C229" s="1533">
        <v>437.55</v>
      </c>
      <c r="D229" s="1533">
        <v>42.48</v>
      </c>
      <c r="E229" s="1533">
        <v>371.46</v>
      </c>
      <c r="F229" s="1533">
        <v>36.06</v>
      </c>
      <c r="G229" s="1533">
        <v>809.01</v>
      </c>
      <c r="H229" s="1535">
        <v>78.540000000000006</v>
      </c>
      <c r="I229" s="1363"/>
      <c r="J229" s="1363"/>
      <c r="K229" s="1363"/>
      <c r="L229" s="1363"/>
      <c r="M229" s="1363"/>
      <c r="N229" s="1363"/>
      <c r="O229" s="1363"/>
      <c r="Q229" s="1547"/>
      <c r="R229" s="1550"/>
      <c r="S229" s="1550"/>
    </row>
    <row r="230" spans="1:19" s="1438" customFormat="1" ht="11.25" customHeight="1">
      <c r="A230" s="1539" t="s">
        <v>1289</v>
      </c>
      <c r="B230" s="1532">
        <v>9.6999999999999993</v>
      </c>
      <c r="C230" s="1533">
        <v>407.39</v>
      </c>
      <c r="D230" s="1533">
        <v>42</v>
      </c>
      <c r="E230" s="1533">
        <v>359.5</v>
      </c>
      <c r="F230" s="1533">
        <v>37.06</v>
      </c>
      <c r="G230" s="1533">
        <v>766.89</v>
      </c>
      <c r="H230" s="1535">
        <v>79.06</v>
      </c>
      <c r="I230" s="1363"/>
      <c r="J230" s="1363"/>
      <c r="K230" s="1363"/>
      <c r="L230" s="1363"/>
      <c r="M230" s="1363"/>
      <c r="N230" s="1363"/>
      <c r="O230" s="1363"/>
      <c r="Q230" s="1547"/>
      <c r="R230" s="1550"/>
      <c r="S230" s="1550"/>
    </row>
    <row r="231" spans="1:19" s="1438" customFormat="1" ht="11.25" customHeight="1">
      <c r="A231" s="1539" t="s">
        <v>1290</v>
      </c>
      <c r="B231" s="1532">
        <v>9.3000000000000007</v>
      </c>
      <c r="C231" s="1533">
        <v>359.62</v>
      </c>
      <c r="D231" s="1533">
        <v>38.67</v>
      </c>
      <c r="E231" s="1533">
        <v>321.43</v>
      </c>
      <c r="F231" s="1533">
        <v>34.56</v>
      </c>
      <c r="G231" s="1533">
        <v>681.05</v>
      </c>
      <c r="H231" s="1535">
        <v>73.23</v>
      </c>
      <c r="I231" s="1363"/>
      <c r="J231" s="1363"/>
      <c r="K231" s="1363"/>
      <c r="L231" s="1363"/>
      <c r="M231" s="1363"/>
      <c r="N231" s="1363"/>
      <c r="O231" s="1363"/>
      <c r="Q231" s="1547"/>
      <c r="R231" s="1550"/>
      <c r="S231" s="1550"/>
    </row>
    <row r="232" spans="1:19" s="1438" customFormat="1" ht="11.25" customHeight="1">
      <c r="A232" s="1539" t="s">
        <v>1291</v>
      </c>
      <c r="B232" s="1532">
        <v>9.6999999999999993</v>
      </c>
      <c r="C232" s="1533">
        <v>296.47000000000003</v>
      </c>
      <c r="D232" s="1533">
        <v>30.56</v>
      </c>
      <c r="E232" s="1533">
        <v>322.20999999999998</v>
      </c>
      <c r="F232" s="1533">
        <v>33.22</v>
      </c>
      <c r="G232" s="1533">
        <v>618.67999999999995</v>
      </c>
      <c r="H232" s="1535">
        <v>63.78</v>
      </c>
      <c r="I232" s="1363"/>
      <c r="J232" s="1363"/>
      <c r="K232" s="1363"/>
      <c r="L232" s="1363"/>
      <c r="M232" s="1363"/>
      <c r="N232" s="1363"/>
      <c r="O232" s="1363"/>
      <c r="Q232" s="1547"/>
      <c r="R232" s="1550"/>
      <c r="S232" s="1550"/>
    </row>
    <row r="233" spans="1:19" s="1438" customFormat="1" ht="11.25" customHeight="1">
      <c r="A233" s="1540" t="s">
        <v>1292</v>
      </c>
      <c r="B233" s="1541">
        <v>10.199999999999999</v>
      </c>
      <c r="C233" s="1536">
        <v>205.75</v>
      </c>
      <c r="D233" s="1536">
        <v>20.170000000000002</v>
      </c>
      <c r="E233" s="1536">
        <v>358.46</v>
      </c>
      <c r="F233" s="1536">
        <v>35.14</v>
      </c>
      <c r="G233" s="1536">
        <v>564.21</v>
      </c>
      <c r="H233" s="1542">
        <v>55.31</v>
      </c>
      <c r="I233" s="1363"/>
      <c r="J233" s="1363"/>
      <c r="K233" s="1363"/>
      <c r="L233" s="1363"/>
      <c r="M233" s="1363"/>
      <c r="N233" s="1363"/>
      <c r="O233" s="1363"/>
      <c r="Q233" s="1547"/>
      <c r="R233" s="1550"/>
      <c r="S233" s="1550"/>
    </row>
    <row r="234" spans="1:19" s="1438" customFormat="1" ht="13.5" customHeight="1">
      <c r="A234" s="1719">
        <v>2018</v>
      </c>
      <c r="B234" s="1720"/>
      <c r="C234" s="1720"/>
      <c r="D234" s="1720"/>
      <c r="E234" s="1720"/>
      <c r="F234" s="1720"/>
      <c r="G234" s="1720"/>
      <c r="H234" s="1721"/>
      <c r="I234" s="1363"/>
      <c r="J234" s="1363"/>
      <c r="K234" s="1363"/>
      <c r="L234" s="1363"/>
      <c r="M234" s="1363"/>
      <c r="N234" s="1363"/>
      <c r="O234" s="1363"/>
      <c r="P234" s="1439"/>
      <c r="Q234" s="1439"/>
    </row>
    <row r="235" spans="1:19" s="1547" customFormat="1" ht="15.75" customHeight="1">
      <c r="A235" s="1543" t="s">
        <v>226</v>
      </c>
      <c r="B235" s="1544">
        <v>9.1999999999999993</v>
      </c>
      <c r="C235" s="1545">
        <v>361.46</v>
      </c>
      <c r="D235" s="1545">
        <v>39.29</v>
      </c>
      <c r="E235" s="1545">
        <v>326.76</v>
      </c>
      <c r="F235" s="1545">
        <v>35.520000000000003</v>
      </c>
      <c r="G235" s="1545">
        <v>688.22</v>
      </c>
      <c r="H235" s="1546">
        <v>74.81</v>
      </c>
      <c r="I235" s="1363"/>
      <c r="J235" s="1363"/>
      <c r="K235" s="1363"/>
      <c r="L235" s="1363"/>
      <c r="M235" s="1363"/>
      <c r="N235" s="1363"/>
      <c r="O235" s="1363"/>
      <c r="P235" s="1363"/>
      <c r="R235" s="1550"/>
      <c r="S235" s="1550"/>
    </row>
    <row r="236" spans="1:19" s="1438" customFormat="1" ht="11.25" customHeight="1">
      <c r="A236" s="1539" t="s">
        <v>1281</v>
      </c>
      <c r="B236" s="1532">
        <v>9</v>
      </c>
      <c r="C236" s="1533">
        <v>164.22</v>
      </c>
      <c r="D236" s="1533">
        <v>18.25</v>
      </c>
      <c r="E236" s="1533">
        <v>342.27</v>
      </c>
      <c r="F236" s="1533">
        <v>38.03</v>
      </c>
      <c r="G236" s="1533">
        <v>506.49</v>
      </c>
      <c r="H236" s="1535">
        <v>56.28</v>
      </c>
      <c r="I236" s="1363"/>
      <c r="J236" s="1363"/>
      <c r="K236" s="1363"/>
      <c r="L236" s="1363"/>
      <c r="M236" s="1363"/>
      <c r="N236" s="1363"/>
      <c r="O236" s="1363"/>
      <c r="P236" s="1363"/>
      <c r="R236" s="1550"/>
      <c r="S236" s="1550"/>
    </row>
    <row r="237" spans="1:19" s="1438" customFormat="1" ht="11.25" customHeight="1">
      <c r="A237" s="1539" t="s">
        <v>1282</v>
      </c>
      <c r="B237" s="1532">
        <v>9.1</v>
      </c>
      <c r="C237" s="1533">
        <v>206.34</v>
      </c>
      <c r="D237" s="1533">
        <v>22.67</v>
      </c>
      <c r="E237" s="1533">
        <v>313.08999999999997</v>
      </c>
      <c r="F237" s="1533">
        <v>34.409999999999997</v>
      </c>
      <c r="G237" s="1533">
        <v>519.42999999999995</v>
      </c>
      <c r="H237" s="1535">
        <v>57.08</v>
      </c>
      <c r="I237" s="1363"/>
      <c r="J237" s="1363"/>
      <c r="K237" s="1363"/>
      <c r="L237" s="1363"/>
      <c r="M237" s="1363"/>
      <c r="N237" s="1363"/>
      <c r="O237" s="1363"/>
      <c r="P237" s="1363"/>
      <c r="Q237" s="1547"/>
      <c r="R237" s="1550"/>
      <c r="S237" s="1550"/>
    </row>
    <row r="238" spans="1:19" s="1438" customFormat="1" ht="11.25" customHeight="1">
      <c r="A238" s="1539" t="s">
        <v>1283</v>
      </c>
      <c r="B238" s="1532">
        <v>8.3000000000000007</v>
      </c>
      <c r="C238" s="1533">
        <v>258.45999999999998</v>
      </c>
      <c r="D238" s="1533">
        <v>31.14</v>
      </c>
      <c r="E238" s="1533">
        <v>314.02</v>
      </c>
      <c r="F238" s="1533">
        <v>37.83</v>
      </c>
      <c r="G238" s="1533">
        <v>572.48</v>
      </c>
      <c r="H238" s="1535">
        <v>68.97</v>
      </c>
      <c r="I238" s="1363"/>
      <c r="J238" s="1363"/>
      <c r="K238" s="1363"/>
      <c r="L238" s="1363"/>
      <c r="M238" s="1363"/>
      <c r="N238" s="1363"/>
      <c r="O238" s="1363"/>
      <c r="P238" s="1363"/>
      <c r="Q238" s="1547"/>
      <c r="R238" s="1550"/>
      <c r="S238" s="1550"/>
    </row>
    <row r="239" spans="1:19" s="1438" customFormat="1" ht="11.25" customHeight="1">
      <c r="A239" s="1539" t="s">
        <v>1284</v>
      </c>
      <c r="B239" s="1532">
        <v>8.1</v>
      </c>
      <c r="C239" s="1533">
        <v>283.49</v>
      </c>
      <c r="D239" s="1533">
        <v>35</v>
      </c>
      <c r="E239" s="1533">
        <v>293.89</v>
      </c>
      <c r="F239" s="1533">
        <v>36.28</v>
      </c>
      <c r="G239" s="1533">
        <v>577.39</v>
      </c>
      <c r="H239" s="1535">
        <v>71.28</v>
      </c>
      <c r="I239" s="1363"/>
      <c r="J239" s="1363"/>
      <c r="K239" s="1363"/>
      <c r="L239" s="1363"/>
      <c r="M239" s="1363"/>
      <c r="N239" s="1363"/>
      <c r="O239" s="1363"/>
      <c r="P239" s="1363"/>
      <c r="Q239" s="1547"/>
      <c r="R239" s="1550"/>
      <c r="S239" s="1550"/>
    </row>
    <row r="240" spans="1:19" s="1438" customFormat="1" ht="11.25" customHeight="1">
      <c r="A240" s="1539" t="s">
        <v>1285</v>
      </c>
      <c r="B240" s="1532">
        <v>8.6</v>
      </c>
      <c r="C240" s="1533">
        <v>354.39</v>
      </c>
      <c r="D240" s="1533">
        <v>41.21</v>
      </c>
      <c r="E240" s="1533">
        <v>299.75</v>
      </c>
      <c r="F240" s="1533">
        <v>34.85</v>
      </c>
      <c r="G240" s="1533">
        <v>654.14</v>
      </c>
      <c r="H240" s="1535">
        <v>76.06</v>
      </c>
      <c r="I240" s="1363"/>
      <c r="J240" s="1363"/>
      <c r="K240" s="1363"/>
      <c r="L240" s="1363"/>
      <c r="M240" s="1363"/>
      <c r="N240" s="1363"/>
      <c r="O240" s="1363"/>
      <c r="P240" s="1363"/>
      <c r="Q240" s="1547"/>
      <c r="R240" s="1550"/>
      <c r="S240" s="1550"/>
    </row>
    <row r="241" spans="1:19" s="1438" customFormat="1" ht="11.25" customHeight="1">
      <c r="A241" s="1539" t="s">
        <v>1286</v>
      </c>
      <c r="B241" s="1532">
        <v>9.1</v>
      </c>
      <c r="C241" s="1533">
        <v>369.02</v>
      </c>
      <c r="D241" s="1533">
        <v>40.549999999999997</v>
      </c>
      <c r="E241" s="1533">
        <v>330.86</v>
      </c>
      <c r="F241" s="1533">
        <v>36.36</v>
      </c>
      <c r="G241" s="1533">
        <v>699.88</v>
      </c>
      <c r="H241" s="1535">
        <v>76.91</v>
      </c>
      <c r="I241" s="1363"/>
      <c r="J241" s="1363"/>
      <c r="K241" s="1363"/>
      <c r="L241" s="1363"/>
      <c r="M241" s="1363"/>
      <c r="N241" s="1363"/>
      <c r="O241" s="1363"/>
      <c r="P241" s="1363"/>
      <c r="Q241" s="1547"/>
      <c r="R241" s="1550"/>
      <c r="S241" s="1550"/>
    </row>
    <row r="242" spans="1:19" s="1438" customFormat="1" ht="11.25" customHeight="1">
      <c r="A242" s="1539" t="s">
        <v>1287</v>
      </c>
      <c r="B242" s="1532">
        <v>9.9</v>
      </c>
      <c r="C242" s="1533">
        <v>441.03</v>
      </c>
      <c r="D242" s="1533">
        <v>44.55</v>
      </c>
      <c r="E242" s="1533">
        <v>349.61</v>
      </c>
      <c r="F242" s="1533">
        <v>35.31</v>
      </c>
      <c r="G242" s="1533">
        <v>790.64</v>
      </c>
      <c r="H242" s="1535">
        <v>79.86</v>
      </c>
      <c r="I242" s="1363"/>
      <c r="J242" s="1363"/>
      <c r="K242" s="1363"/>
      <c r="L242" s="1363"/>
      <c r="M242" s="1363"/>
      <c r="N242" s="1363"/>
      <c r="O242" s="1363"/>
      <c r="P242" s="1363"/>
      <c r="Q242" s="1547"/>
      <c r="R242" s="1550"/>
      <c r="S242" s="1550"/>
    </row>
    <row r="243" spans="1:19" s="1438" customFormat="1" ht="11.25" customHeight="1">
      <c r="A243" s="1539" t="s">
        <v>1288</v>
      </c>
      <c r="B243" s="1532">
        <v>10.3</v>
      </c>
      <c r="C243" s="1533">
        <v>440.72</v>
      </c>
      <c r="D243" s="1533">
        <v>42.79</v>
      </c>
      <c r="E243" s="1533">
        <v>359.92</v>
      </c>
      <c r="F243" s="1533">
        <v>34.94</v>
      </c>
      <c r="G243" s="1533">
        <v>800.65</v>
      </c>
      <c r="H243" s="1535">
        <v>77.73</v>
      </c>
      <c r="I243" s="1363"/>
      <c r="J243" s="1363"/>
      <c r="K243" s="1363"/>
      <c r="L243" s="1363"/>
      <c r="M243" s="1363"/>
      <c r="N243" s="1363"/>
      <c r="O243" s="1363"/>
      <c r="P243" s="1363"/>
      <c r="Q243" s="1547"/>
      <c r="R243" s="1550"/>
      <c r="S243" s="1550"/>
    </row>
    <row r="244" spans="1:19" s="1438" customFormat="1" ht="11.25" customHeight="1">
      <c r="A244" s="1539" t="s">
        <v>1289</v>
      </c>
      <c r="B244" s="1532">
        <v>9.5</v>
      </c>
      <c r="C244" s="1533">
        <v>393.55</v>
      </c>
      <c r="D244" s="1533">
        <v>41.43</v>
      </c>
      <c r="E244" s="1533">
        <v>334.69</v>
      </c>
      <c r="F244" s="1533">
        <v>35.229999999999997</v>
      </c>
      <c r="G244" s="1533">
        <v>728.23</v>
      </c>
      <c r="H244" s="1535">
        <v>76.66</v>
      </c>
      <c r="I244" s="1363"/>
      <c r="J244" s="1363"/>
      <c r="K244" s="1363"/>
      <c r="L244" s="1363"/>
      <c r="M244" s="1363"/>
      <c r="N244" s="1363"/>
      <c r="O244" s="1363"/>
      <c r="P244" s="1363"/>
      <c r="Q244" s="1547"/>
      <c r="R244" s="1550"/>
      <c r="S244" s="1550"/>
    </row>
    <row r="245" spans="1:19" s="1438" customFormat="1" ht="11.25" customHeight="1">
      <c r="A245" s="1539" t="s">
        <v>1290</v>
      </c>
      <c r="B245" s="1532">
        <v>8.9</v>
      </c>
      <c r="C245" s="1533">
        <v>364.73</v>
      </c>
      <c r="D245" s="1533">
        <v>40.98</v>
      </c>
      <c r="E245" s="1533">
        <v>312.87</v>
      </c>
      <c r="F245" s="1533">
        <v>35.15</v>
      </c>
      <c r="G245" s="1533">
        <v>677.6</v>
      </c>
      <c r="H245" s="1535">
        <v>76.13</v>
      </c>
      <c r="I245" s="1363"/>
      <c r="J245" s="1363"/>
      <c r="K245" s="1363"/>
      <c r="L245" s="1363"/>
      <c r="M245" s="1363"/>
      <c r="N245" s="1363"/>
      <c r="O245" s="1363"/>
      <c r="P245" s="1363"/>
      <c r="Q245" s="1547"/>
      <c r="R245" s="1550"/>
      <c r="S245" s="1550"/>
    </row>
    <row r="246" spans="1:19" s="1438" customFormat="1" ht="11.25" customHeight="1">
      <c r="A246" s="1539" t="s">
        <v>1291</v>
      </c>
      <c r="B246" s="1532">
        <v>8.6</v>
      </c>
      <c r="C246" s="1533">
        <v>283.23</v>
      </c>
      <c r="D246" s="1533">
        <v>32.93</v>
      </c>
      <c r="E246" s="1533">
        <v>296.12</v>
      </c>
      <c r="F246" s="1533">
        <v>34.43</v>
      </c>
      <c r="G246" s="1533">
        <v>579.35</v>
      </c>
      <c r="H246" s="1535">
        <v>67.37</v>
      </c>
      <c r="I246" s="1363"/>
      <c r="J246" s="1363"/>
      <c r="K246" s="1363"/>
      <c r="L246" s="1363"/>
      <c r="M246" s="1363"/>
      <c r="N246" s="1363"/>
      <c r="O246" s="1363"/>
      <c r="P246" s="1363"/>
      <c r="Q246" s="1547"/>
      <c r="R246" s="1550"/>
      <c r="S246" s="1550"/>
    </row>
    <row r="247" spans="1:19" s="1438" customFormat="1" ht="11.25" customHeight="1">
      <c r="A247" s="1540" t="s">
        <v>1292</v>
      </c>
      <c r="B247" s="1541">
        <v>9.3000000000000007</v>
      </c>
      <c r="C247" s="1536">
        <v>204.65</v>
      </c>
      <c r="D247" s="1536">
        <v>22.01</v>
      </c>
      <c r="E247" s="1536">
        <v>324.3</v>
      </c>
      <c r="F247" s="1536">
        <v>34.869999999999997</v>
      </c>
      <c r="G247" s="1536">
        <v>528.95000000000005</v>
      </c>
      <c r="H247" s="1542">
        <v>56.88</v>
      </c>
      <c r="I247" s="1363"/>
      <c r="J247" s="1363"/>
      <c r="K247" s="1363"/>
      <c r="L247" s="1363"/>
      <c r="M247" s="1363"/>
      <c r="N247" s="1363"/>
      <c r="O247" s="1363"/>
      <c r="P247" s="1363"/>
      <c r="Q247" s="1547"/>
      <c r="R247" s="1550"/>
      <c r="S247" s="1550"/>
    </row>
    <row r="248" spans="1:19" s="1552" customFormat="1">
      <c r="A248" s="1551" t="s">
        <v>1297</v>
      </c>
      <c r="B248" s="1532"/>
      <c r="C248" s="1533"/>
      <c r="D248" s="1533"/>
      <c r="E248" s="1533"/>
      <c r="F248" s="1533"/>
      <c r="G248" s="1533"/>
      <c r="H248" s="1533"/>
      <c r="I248" s="1363"/>
      <c r="J248" s="1363"/>
      <c r="K248" s="1363"/>
      <c r="L248" s="1363"/>
      <c r="M248" s="1363"/>
      <c r="N248" s="1363"/>
      <c r="O248" s="1363"/>
    </row>
    <row r="249" spans="1:19" s="1552" customFormat="1">
      <c r="A249" s="1551" t="s">
        <v>1298</v>
      </c>
      <c r="B249" s="1532"/>
      <c r="C249" s="1533"/>
      <c r="D249" s="1533"/>
      <c r="E249" s="1533"/>
      <c r="F249" s="1533"/>
      <c r="G249" s="1533"/>
      <c r="H249" s="1533"/>
      <c r="I249" s="1363"/>
      <c r="J249" s="1363"/>
      <c r="K249" s="1363"/>
      <c r="L249" s="1363"/>
      <c r="M249" s="1363"/>
      <c r="N249" s="1363"/>
      <c r="O249" s="1363"/>
    </row>
    <row r="250" spans="1:19" s="1438" customFormat="1">
      <c r="A250" s="1553" t="s">
        <v>1299</v>
      </c>
      <c r="B250" s="57"/>
      <c r="C250" s="57"/>
      <c r="D250" s="57"/>
      <c r="E250" s="57"/>
      <c r="F250" s="37"/>
      <c r="G250" s="37"/>
      <c r="H250" s="37"/>
      <c r="I250" s="1363"/>
      <c r="J250" s="1363"/>
      <c r="K250" s="1363"/>
      <c r="L250" s="1363"/>
      <c r="M250" s="1363"/>
      <c r="N250" s="1363"/>
      <c r="O250" s="1363"/>
    </row>
    <row r="251" spans="1:19" s="439" customFormat="1">
      <c r="A251" s="1554" t="s">
        <v>1300</v>
      </c>
      <c r="B251" s="1438"/>
      <c r="C251" s="1438"/>
      <c r="D251" s="1438"/>
      <c r="E251" s="1438"/>
      <c r="F251" s="1438"/>
      <c r="G251" s="1438"/>
      <c r="H251" s="1438"/>
      <c r="I251" s="1363"/>
      <c r="J251" s="1363"/>
      <c r="K251" s="1363"/>
      <c r="L251" s="1363"/>
      <c r="M251" s="1363"/>
      <c r="N251" s="1363"/>
      <c r="O251" s="1363"/>
    </row>
    <row r="252" spans="1:19">
      <c r="A252" s="1555" t="s">
        <v>1372</v>
      </c>
      <c r="B252" s="1556"/>
      <c r="C252" s="1556"/>
      <c r="D252" s="1556"/>
      <c r="E252" s="1556"/>
      <c r="F252" s="1556"/>
      <c r="G252" s="1556"/>
      <c r="H252" s="1556"/>
    </row>
    <row r="253" spans="1:19">
      <c r="A253" s="1438"/>
      <c r="B253" s="1557"/>
      <c r="C253" s="1557"/>
      <c r="D253" s="1557"/>
      <c r="E253" s="1557"/>
      <c r="F253" s="1557"/>
      <c r="G253" s="1557"/>
      <c r="H253" s="1557"/>
    </row>
    <row r="254" spans="1:19">
      <c r="A254" s="1558"/>
      <c r="B254" s="1557"/>
      <c r="C254" s="1557"/>
      <c r="D254" s="1557"/>
      <c r="E254" s="1557"/>
      <c r="F254" s="1557"/>
      <c r="G254" s="1557"/>
      <c r="H254" s="1557"/>
    </row>
    <row r="255" spans="1:19" ht="12.75">
      <c r="A255" s="439"/>
      <c r="B255" s="1436"/>
      <c r="C255" s="1436"/>
      <c r="D255" s="1436"/>
      <c r="E255" s="1436"/>
      <c r="F255" s="1436"/>
      <c r="G255" s="1436"/>
      <c r="H255" s="438"/>
    </row>
  </sheetData>
  <mergeCells count="23">
    <mergeCell ref="A7:A9"/>
    <mergeCell ref="B7:B9"/>
    <mergeCell ref="C7:H7"/>
    <mergeCell ref="C8:D8"/>
    <mergeCell ref="E8:F8"/>
    <mergeCell ref="G8:H8"/>
    <mergeCell ref="A164:H164"/>
    <mergeCell ref="A10:H10"/>
    <mergeCell ref="A24:H24"/>
    <mergeCell ref="A38:H38"/>
    <mergeCell ref="A52:H52"/>
    <mergeCell ref="A66:H66"/>
    <mergeCell ref="A80:H80"/>
    <mergeCell ref="A94:H94"/>
    <mergeCell ref="A108:H108"/>
    <mergeCell ref="A122:H122"/>
    <mergeCell ref="A136:H136"/>
    <mergeCell ref="A150:H150"/>
    <mergeCell ref="A178:H178"/>
    <mergeCell ref="A192:H192"/>
    <mergeCell ref="A206:H206"/>
    <mergeCell ref="A220:H220"/>
    <mergeCell ref="A234:H234"/>
  </mergeCells>
  <pageMargins left="0.78740157480314965" right="0.78740157480314965" top="0.86614173228346458" bottom="0.74803149606299213" header="0.51181102362204722" footer="0.51181102362204722"/>
  <pageSetup paperSize="9" scale="95" orientation="portrait" r:id="rId1"/>
  <headerFooter alignWithMargins="0"/>
  <rowBreaks count="4" manualBreakCount="4">
    <brk id="51" max="16383" man="1"/>
    <brk id="107" max="13" man="1"/>
    <brk id="163" max="7" man="1"/>
    <brk id="219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E66"/>
  <sheetViews>
    <sheetView showOutlineSymbols="0" defaultGridColor="0" colorId="31" zoomScaleSheetLayoutView="100" workbookViewId="0"/>
  </sheetViews>
  <sheetFormatPr defaultColWidth="7.5703125" defaultRowHeight="12"/>
  <cols>
    <col min="1" max="1" width="17.28515625" style="36" customWidth="1"/>
    <col min="2" max="3" width="7.85546875" style="36" customWidth="1"/>
    <col min="4" max="7" width="7.5703125" style="36" customWidth="1"/>
    <col min="8" max="9" width="7.5703125" style="70" customWidth="1"/>
    <col min="10" max="10" width="7.28515625" style="70" customWidth="1"/>
    <col min="11" max="11" width="8.28515625" style="70" customWidth="1"/>
    <col min="12" max="12" width="8.42578125" style="70" customWidth="1"/>
    <col min="13" max="22" width="8.140625" style="70" customWidth="1"/>
    <col min="23" max="249" width="12" style="36" customWidth="1"/>
    <col min="250" max="250" width="17.28515625" style="36" customWidth="1"/>
    <col min="251" max="251" width="7.85546875" style="36" customWidth="1"/>
    <col min="252" max="252" width="1" style="36" customWidth="1"/>
    <col min="253" max="253" width="7.85546875" style="36" customWidth="1"/>
    <col min="254" max="254" width="0.85546875" style="36" customWidth="1"/>
    <col min="255" max="16384" width="7.5703125" style="36"/>
  </cols>
  <sheetData>
    <row r="1" spans="1:22">
      <c r="O1" s="202"/>
      <c r="P1" s="202"/>
      <c r="Q1" s="202"/>
      <c r="R1" s="202"/>
      <c r="S1" s="202"/>
      <c r="T1" s="202"/>
      <c r="U1" s="202"/>
      <c r="V1" s="202" t="s">
        <v>98</v>
      </c>
    </row>
    <row r="2" spans="1:22"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 t="s">
        <v>1014</v>
      </c>
    </row>
    <row r="3" spans="1:22" ht="13.5" customHeight="1"/>
    <row r="4" spans="1:22" s="92" customFormat="1" ht="12" customHeight="1">
      <c r="A4" s="1740" t="s">
        <v>1301</v>
      </c>
      <c r="B4" s="1740"/>
      <c r="C4" s="1740"/>
      <c r="D4" s="1740"/>
      <c r="E4" s="1740"/>
      <c r="F4" s="1740"/>
      <c r="G4" s="1740"/>
      <c r="H4" s="1740"/>
      <c r="I4" s="1740"/>
      <c r="J4" s="1740"/>
      <c r="K4" s="1740"/>
      <c r="L4" s="1740"/>
      <c r="M4" s="1740"/>
      <c r="N4" s="1740"/>
      <c r="O4" s="1740"/>
      <c r="P4" s="1740"/>
      <c r="Q4" s="1740"/>
      <c r="R4" s="1740"/>
      <c r="S4" s="1740"/>
      <c r="T4" s="1740"/>
      <c r="U4" s="1740"/>
      <c r="V4" s="1740"/>
    </row>
    <row r="5" spans="1:22" ht="6" customHeight="1"/>
    <row r="6" spans="1:22" ht="24.75" customHeight="1">
      <c r="A6" s="513" t="s">
        <v>1302</v>
      </c>
      <c r="B6" s="1559">
        <v>1998</v>
      </c>
      <c r="C6" s="619" t="s">
        <v>1303</v>
      </c>
      <c r="D6" s="619" t="s">
        <v>1304</v>
      </c>
      <c r="E6" s="619" t="s">
        <v>1305</v>
      </c>
      <c r="F6" s="619" t="s">
        <v>1306</v>
      </c>
      <c r="G6" s="619" t="s">
        <v>1307</v>
      </c>
      <c r="H6" s="619">
        <v>2004</v>
      </c>
      <c r="I6" s="619">
        <v>2005</v>
      </c>
      <c r="J6" s="619">
        <v>2006</v>
      </c>
      <c r="K6" s="619">
        <v>2007</v>
      </c>
      <c r="L6" s="619">
        <v>2008</v>
      </c>
      <c r="M6" s="619">
        <v>2009</v>
      </c>
      <c r="N6" s="619">
        <v>2010</v>
      </c>
      <c r="O6" s="619">
        <v>2011</v>
      </c>
      <c r="P6" s="619" t="s">
        <v>1308</v>
      </c>
      <c r="Q6" s="619" t="s">
        <v>1309</v>
      </c>
      <c r="R6" s="619">
        <v>2014</v>
      </c>
      <c r="S6" s="619">
        <v>2015</v>
      </c>
      <c r="T6" s="619">
        <v>2016</v>
      </c>
      <c r="U6" s="619">
        <v>2017</v>
      </c>
      <c r="V6" s="859">
        <v>2018</v>
      </c>
    </row>
    <row r="7" spans="1:22" ht="19.899999999999999" customHeight="1">
      <c r="A7" s="549" t="s">
        <v>1105</v>
      </c>
      <c r="B7" s="1560">
        <v>374744</v>
      </c>
      <c r="C7" s="1561">
        <v>407105</v>
      </c>
      <c r="D7" s="1561">
        <v>453334</v>
      </c>
      <c r="E7" s="1561">
        <v>557453</v>
      </c>
      <c r="F7" s="1561">
        <v>609352</v>
      </c>
      <c r="G7" s="1561">
        <v>608458</v>
      </c>
      <c r="H7" s="1561">
        <v>693192</v>
      </c>
      <c r="I7" s="1561">
        <v>762397</v>
      </c>
      <c r="J7" s="1561">
        <v>810410</v>
      </c>
      <c r="K7" s="1561">
        <v>942885</v>
      </c>
      <c r="L7" s="1561">
        <v>1044675</v>
      </c>
      <c r="M7" s="1561">
        <v>1023965</v>
      </c>
      <c r="N7" s="1561">
        <v>1091088</v>
      </c>
      <c r="O7" s="1561">
        <v>1078979</v>
      </c>
      <c r="P7" s="1561" t="s">
        <v>177</v>
      </c>
      <c r="Q7" s="1561" t="s">
        <v>177</v>
      </c>
      <c r="R7" s="1561">
        <v>1089105</v>
      </c>
      <c r="S7" s="1561">
        <v>997105</v>
      </c>
      <c r="T7" s="1561">
        <v>1134499</v>
      </c>
      <c r="U7" s="1561">
        <v>1247806</v>
      </c>
      <c r="V7" s="1562">
        <v>1261225</v>
      </c>
    </row>
    <row r="8" spans="1:22" ht="14.25" customHeight="1">
      <c r="A8" s="1563" t="s">
        <v>1310</v>
      </c>
      <c r="B8" s="1564">
        <v>8154</v>
      </c>
      <c r="C8" s="182">
        <v>9736</v>
      </c>
      <c r="D8" s="182">
        <v>10616</v>
      </c>
      <c r="E8" s="182">
        <v>12866</v>
      </c>
      <c r="F8" s="182">
        <v>17344</v>
      </c>
      <c r="G8" s="182">
        <v>17628</v>
      </c>
      <c r="H8" s="182">
        <v>19997</v>
      </c>
      <c r="I8" s="182">
        <v>21599</v>
      </c>
      <c r="J8" s="182">
        <v>24512</v>
      </c>
      <c r="K8" s="182">
        <v>29498</v>
      </c>
      <c r="L8" s="182">
        <v>32259</v>
      </c>
      <c r="M8" s="182">
        <v>29695</v>
      </c>
      <c r="N8" s="182">
        <v>29305</v>
      </c>
      <c r="O8" s="182">
        <v>28211</v>
      </c>
      <c r="P8" s="182" t="s">
        <v>177</v>
      </c>
      <c r="Q8" s="182" t="s">
        <v>177</v>
      </c>
      <c r="R8" s="182">
        <v>25187</v>
      </c>
      <c r="S8" s="182">
        <v>29268</v>
      </c>
      <c r="T8" s="182">
        <v>28902</v>
      </c>
      <c r="U8" s="182">
        <v>36095</v>
      </c>
      <c r="V8" s="1565">
        <v>46888</v>
      </c>
    </row>
    <row r="9" spans="1:22" ht="14.25" customHeight="1">
      <c r="A9" s="1563" t="s">
        <v>1311</v>
      </c>
      <c r="B9" s="1564">
        <v>9158</v>
      </c>
      <c r="C9" s="182">
        <v>9745</v>
      </c>
      <c r="D9" s="182">
        <v>14115</v>
      </c>
      <c r="E9" s="182">
        <v>16444</v>
      </c>
      <c r="F9" s="182">
        <v>16360</v>
      </c>
      <c r="G9" s="182">
        <v>16979</v>
      </c>
      <c r="H9" s="182">
        <v>23059</v>
      </c>
      <c r="I9" s="182">
        <v>23222</v>
      </c>
      <c r="J9" s="182">
        <v>23034</v>
      </c>
      <c r="K9" s="182">
        <v>23095</v>
      </c>
      <c r="L9" s="182">
        <v>29341</v>
      </c>
      <c r="M9" s="182">
        <v>24270</v>
      </c>
      <c r="N9" s="182">
        <v>26064</v>
      </c>
      <c r="O9" s="182">
        <v>23234</v>
      </c>
      <c r="P9" s="182" t="s">
        <v>177</v>
      </c>
      <c r="Q9" s="182" t="s">
        <v>177</v>
      </c>
      <c r="R9" s="182">
        <v>26474</v>
      </c>
      <c r="S9" s="182">
        <v>20331</v>
      </c>
      <c r="T9" s="182">
        <v>21133</v>
      </c>
      <c r="U9" s="182">
        <v>22056</v>
      </c>
      <c r="V9" s="1565">
        <v>21054</v>
      </c>
    </row>
    <row r="10" spans="1:22" ht="14.25" customHeight="1">
      <c r="A10" s="1563" t="s">
        <v>1312</v>
      </c>
      <c r="B10" s="1564">
        <v>10686</v>
      </c>
      <c r="C10" s="182">
        <v>11610</v>
      </c>
      <c r="D10" s="182">
        <v>12994</v>
      </c>
      <c r="E10" s="182">
        <v>15063</v>
      </c>
      <c r="F10" s="182">
        <v>15965</v>
      </c>
      <c r="G10" s="182">
        <v>16744</v>
      </c>
      <c r="H10" s="182">
        <v>20507</v>
      </c>
      <c r="I10" s="182">
        <v>22438</v>
      </c>
      <c r="J10" s="182">
        <v>23881</v>
      </c>
      <c r="K10" s="182">
        <v>24063</v>
      </c>
      <c r="L10" s="182">
        <v>28212</v>
      </c>
      <c r="M10" s="182">
        <v>23975</v>
      </c>
      <c r="N10" s="182">
        <v>30302</v>
      </c>
      <c r="O10" s="182">
        <v>29895</v>
      </c>
      <c r="P10" s="182" t="s">
        <v>177</v>
      </c>
      <c r="Q10" s="182" t="s">
        <v>177</v>
      </c>
      <c r="R10" s="182">
        <v>38002</v>
      </c>
      <c r="S10" s="182">
        <v>33822</v>
      </c>
      <c r="T10" s="182">
        <v>35654</v>
      </c>
      <c r="U10" s="182">
        <v>43581</v>
      </c>
      <c r="V10" s="1565">
        <v>40337</v>
      </c>
    </row>
    <row r="11" spans="1:22" ht="14.25" customHeight="1">
      <c r="A11" s="1563" t="s">
        <v>1313</v>
      </c>
      <c r="B11" s="1564">
        <v>187620</v>
      </c>
      <c r="C11" s="182">
        <v>206491</v>
      </c>
      <c r="D11" s="182">
        <v>235397</v>
      </c>
      <c r="E11" s="182">
        <v>275712</v>
      </c>
      <c r="F11" s="182">
        <v>306616</v>
      </c>
      <c r="G11" s="182">
        <v>317256</v>
      </c>
      <c r="H11" s="182">
        <v>366279</v>
      </c>
      <c r="I11" s="182">
        <v>390314</v>
      </c>
      <c r="J11" s="182">
        <v>398877</v>
      </c>
      <c r="K11" s="182">
        <v>438388</v>
      </c>
      <c r="L11" s="182">
        <v>446832</v>
      </c>
      <c r="M11" s="182">
        <v>417710</v>
      </c>
      <c r="N11" s="182">
        <v>428686</v>
      </c>
      <c r="O11" s="182">
        <v>395045</v>
      </c>
      <c r="P11" s="182">
        <v>411288</v>
      </c>
      <c r="Q11" s="182">
        <v>360027</v>
      </c>
      <c r="R11" s="182">
        <v>451780</v>
      </c>
      <c r="S11" s="182">
        <v>466086</v>
      </c>
      <c r="T11" s="182">
        <v>539452</v>
      </c>
      <c r="U11" s="182">
        <v>537968</v>
      </c>
      <c r="V11" s="1565">
        <v>540450</v>
      </c>
    </row>
    <row r="12" spans="1:22" ht="14.25" customHeight="1">
      <c r="A12" s="1563" t="s">
        <v>1314</v>
      </c>
      <c r="B12" s="1564">
        <v>9813</v>
      </c>
      <c r="C12" s="182">
        <v>10460</v>
      </c>
      <c r="D12" s="182">
        <v>12810</v>
      </c>
      <c r="E12" s="182">
        <v>16124</v>
      </c>
      <c r="F12" s="182">
        <v>16585</v>
      </c>
      <c r="G12" s="182">
        <v>14439</v>
      </c>
      <c r="H12" s="182">
        <v>14547</v>
      </c>
      <c r="I12" s="182">
        <v>17875</v>
      </c>
      <c r="J12" s="182">
        <v>18444</v>
      </c>
      <c r="K12" s="182">
        <v>22455</v>
      </c>
      <c r="L12" s="182">
        <v>29093</v>
      </c>
      <c r="M12" s="182">
        <v>21590</v>
      </c>
      <c r="N12" s="182">
        <v>24778</v>
      </c>
      <c r="O12" s="182">
        <v>27951</v>
      </c>
      <c r="P12" s="182" t="s">
        <v>177</v>
      </c>
      <c r="Q12" s="182" t="s">
        <v>177</v>
      </c>
      <c r="R12" s="182">
        <v>24901</v>
      </c>
      <c r="S12" s="182">
        <v>33329</v>
      </c>
      <c r="T12" s="182">
        <v>31915</v>
      </c>
      <c r="U12" s="182">
        <v>36284</v>
      </c>
      <c r="V12" s="1565">
        <v>45683</v>
      </c>
    </row>
    <row r="13" spans="1:22" ht="14.25" customHeight="1">
      <c r="A13" s="1563" t="s">
        <v>1315</v>
      </c>
      <c r="B13" s="1564">
        <v>17417</v>
      </c>
      <c r="C13" s="182">
        <v>15554</v>
      </c>
      <c r="D13" s="182">
        <v>21063</v>
      </c>
      <c r="E13" s="182">
        <v>47016</v>
      </c>
      <c r="F13" s="182">
        <v>50750</v>
      </c>
      <c r="G13" s="182">
        <v>43924</v>
      </c>
      <c r="H13" s="182">
        <v>39492</v>
      </c>
      <c r="I13" s="182">
        <v>39746</v>
      </c>
      <c r="J13" s="182">
        <v>39936</v>
      </c>
      <c r="K13" s="182">
        <v>45364</v>
      </c>
      <c r="L13" s="182">
        <v>49302</v>
      </c>
      <c r="M13" s="182">
        <v>48711</v>
      </c>
      <c r="N13" s="182">
        <v>54625</v>
      </c>
      <c r="O13" s="182">
        <v>55508</v>
      </c>
      <c r="P13" s="182">
        <v>51121</v>
      </c>
      <c r="Q13" s="182">
        <v>55745</v>
      </c>
      <c r="R13" s="182">
        <v>55641</v>
      </c>
      <c r="S13" s="182">
        <v>48264</v>
      </c>
      <c r="T13" s="182">
        <v>58727</v>
      </c>
      <c r="U13" s="182">
        <v>66813</v>
      </c>
      <c r="V13" s="1565">
        <v>73915</v>
      </c>
    </row>
    <row r="14" spans="1:22" ht="14.25" customHeight="1">
      <c r="A14" s="1563" t="s">
        <v>1316</v>
      </c>
      <c r="B14" s="1564">
        <v>79635</v>
      </c>
      <c r="C14" s="182">
        <v>84907</v>
      </c>
      <c r="D14" s="182">
        <v>82671</v>
      </c>
      <c r="E14" s="182">
        <v>83100</v>
      </c>
      <c r="F14" s="182">
        <v>89466</v>
      </c>
      <c r="G14" s="182">
        <v>96975</v>
      </c>
      <c r="H14" s="182">
        <v>111311</v>
      </c>
      <c r="I14" s="182">
        <v>127732</v>
      </c>
      <c r="J14" s="182">
        <v>157021</v>
      </c>
      <c r="K14" s="182">
        <v>216759</v>
      </c>
      <c r="L14" s="182">
        <v>246211</v>
      </c>
      <c r="M14" s="182">
        <v>271990</v>
      </c>
      <c r="N14" s="182">
        <v>298440</v>
      </c>
      <c r="O14" s="182">
        <v>304012</v>
      </c>
      <c r="P14" s="182">
        <v>311119</v>
      </c>
      <c r="Q14" s="182">
        <v>310099</v>
      </c>
      <c r="R14" s="182">
        <v>286087</v>
      </c>
      <c r="S14" s="182">
        <v>186857</v>
      </c>
      <c r="T14" s="182">
        <v>218175</v>
      </c>
      <c r="U14" s="182">
        <v>260501</v>
      </c>
      <c r="V14" s="1565">
        <v>214917</v>
      </c>
    </row>
    <row r="15" spans="1:22" ht="15" customHeight="1">
      <c r="A15" s="547" t="s">
        <v>1179</v>
      </c>
      <c r="B15" s="1566">
        <v>13328</v>
      </c>
      <c r="C15" s="191">
        <v>20864</v>
      </c>
      <c r="D15" s="191">
        <v>17209</v>
      </c>
      <c r="E15" s="191">
        <v>19108</v>
      </c>
      <c r="F15" s="191">
        <v>26667</v>
      </c>
      <c r="G15" s="191">
        <v>19846</v>
      </c>
      <c r="H15" s="191">
        <v>25474</v>
      </c>
      <c r="I15" s="191">
        <v>22697</v>
      </c>
      <c r="J15" s="191">
        <v>17469</v>
      </c>
      <c r="K15" s="191">
        <v>27071</v>
      </c>
      <c r="L15" s="191">
        <v>23634</v>
      </c>
      <c r="M15" s="191">
        <v>24227</v>
      </c>
      <c r="N15" s="191">
        <v>24389</v>
      </c>
      <c r="O15" s="191">
        <v>15193</v>
      </c>
      <c r="P15" s="191" t="s">
        <v>177</v>
      </c>
      <c r="Q15" s="191" t="s">
        <v>177</v>
      </c>
      <c r="R15" s="191">
        <v>13129</v>
      </c>
      <c r="S15" s="191">
        <v>13016</v>
      </c>
      <c r="T15" s="191">
        <v>12891</v>
      </c>
      <c r="U15" s="191">
        <v>13721</v>
      </c>
      <c r="V15" s="1567">
        <v>14913</v>
      </c>
    </row>
    <row r="16" spans="1:22" ht="14.25" customHeight="1">
      <c r="A16" s="1563" t="s">
        <v>1317</v>
      </c>
      <c r="B16" s="1564">
        <v>9430</v>
      </c>
      <c r="C16" s="182">
        <v>17085</v>
      </c>
      <c r="D16" s="182">
        <v>13236</v>
      </c>
      <c r="E16" s="182">
        <v>14705</v>
      </c>
      <c r="F16" s="182">
        <v>21427</v>
      </c>
      <c r="G16" s="182">
        <v>15473</v>
      </c>
      <c r="H16" s="182">
        <v>20344</v>
      </c>
      <c r="I16" s="182">
        <v>16494</v>
      </c>
      <c r="J16" s="182">
        <v>11655</v>
      </c>
      <c r="K16" s="182">
        <v>20250</v>
      </c>
      <c r="L16" s="182">
        <v>17746</v>
      </c>
      <c r="M16" s="182">
        <v>18427</v>
      </c>
      <c r="N16" s="182">
        <v>16561</v>
      </c>
      <c r="O16" s="182">
        <v>9291</v>
      </c>
      <c r="P16" s="182">
        <v>10010</v>
      </c>
      <c r="Q16" s="182">
        <v>7691</v>
      </c>
      <c r="R16" s="182">
        <v>7951</v>
      </c>
      <c r="S16" s="182">
        <v>7895</v>
      </c>
      <c r="T16" s="182">
        <v>7387</v>
      </c>
      <c r="U16" s="182">
        <v>6692</v>
      </c>
      <c r="V16" s="1565">
        <v>7116</v>
      </c>
    </row>
    <row r="17" spans="1:31" ht="15" customHeight="1">
      <c r="A17" s="547" t="s">
        <v>1180</v>
      </c>
      <c r="B17" s="1566">
        <v>14267</v>
      </c>
      <c r="C17" s="191">
        <v>17150</v>
      </c>
      <c r="D17" s="191">
        <v>18537</v>
      </c>
      <c r="E17" s="191">
        <v>18004</v>
      </c>
      <c r="F17" s="191">
        <v>14416</v>
      </c>
      <c r="G17" s="191">
        <v>14870</v>
      </c>
      <c r="H17" s="191">
        <v>12754</v>
      </c>
      <c r="I17" s="191">
        <v>15991</v>
      </c>
      <c r="J17" s="191">
        <v>13552</v>
      </c>
      <c r="K17" s="191">
        <v>14572</v>
      </c>
      <c r="L17" s="191">
        <v>17985</v>
      </c>
      <c r="M17" s="191">
        <v>13392</v>
      </c>
      <c r="N17" s="191">
        <v>15535</v>
      </c>
      <c r="O17" s="191">
        <v>15511</v>
      </c>
      <c r="P17" s="191" t="s">
        <v>177</v>
      </c>
      <c r="Q17" s="191" t="s">
        <v>177</v>
      </c>
      <c r="R17" s="191">
        <v>19165</v>
      </c>
      <c r="S17" s="191">
        <v>16524</v>
      </c>
      <c r="T17" s="191">
        <v>16224</v>
      </c>
      <c r="U17" s="191">
        <v>21933</v>
      </c>
      <c r="V17" s="1567">
        <v>26142</v>
      </c>
    </row>
    <row r="18" spans="1:31" ht="14.25" customHeight="1">
      <c r="A18" s="1563" t="s">
        <v>1318</v>
      </c>
      <c r="B18" s="1564">
        <v>12567</v>
      </c>
      <c r="C18" s="182">
        <v>14266</v>
      </c>
      <c r="D18" s="182">
        <v>16167</v>
      </c>
      <c r="E18" s="182">
        <v>15316</v>
      </c>
      <c r="F18" s="182">
        <v>11980</v>
      </c>
      <c r="G18" s="182">
        <v>12471</v>
      </c>
      <c r="H18" s="182">
        <v>10779</v>
      </c>
      <c r="I18" s="182">
        <v>12905</v>
      </c>
      <c r="J18" s="182">
        <v>10779</v>
      </c>
      <c r="K18" s="182">
        <v>11530</v>
      </c>
      <c r="L18" s="182">
        <v>14143</v>
      </c>
      <c r="M18" s="182">
        <v>10753</v>
      </c>
      <c r="N18" s="182">
        <v>12751</v>
      </c>
      <c r="O18" s="182">
        <v>13151</v>
      </c>
      <c r="P18" s="182" t="s">
        <v>177</v>
      </c>
      <c r="Q18" s="182" t="s">
        <v>177</v>
      </c>
      <c r="R18" s="182">
        <v>16495</v>
      </c>
      <c r="S18" s="182">
        <v>13222</v>
      </c>
      <c r="T18" s="182">
        <v>12869</v>
      </c>
      <c r="U18" s="182">
        <v>17061</v>
      </c>
      <c r="V18" s="1565">
        <v>19319</v>
      </c>
    </row>
    <row r="19" spans="1:31" ht="15" customHeight="1">
      <c r="A19" s="547" t="s">
        <v>1181</v>
      </c>
      <c r="B19" s="1566">
        <v>76535</v>
      </c>
      <c r="C19" s="191">
        <v>91213</v>
      </c>
      <c r="D19" s="191">
        <v>94403</v>
      </c>
      <c r="E19" s="191">
        <v>86073</v>
      </c>
      <c r="F19" s="191">
        <v>91063</v>
      </c>
      <c r="G19" s="191">
        <v>91056</v>
      </c>
      <c r="H19" s="191">
        <v>124977</v>
      </c>
      <c r="I19" s="191">
        <v>109866</v>
      </c>
      <c r="J19" s="191">
        <v>86997</v>
      </c>
      <c r="K19" s="191">
        <v>91845</v>
      </c>
      <c r="L19" s="191">
        <v>119496</v>
      </c>
      <c r="M19" s="191">
        <v>106674</v>
      </c>
      <c r="N19" s="191">
        <v>111273</v>
      </c>
      <c r="O19" s="191">
        <v>94461</v>
      </c>
      <c r="P19" s="191" t="s">
        <v>177</v>
      </c>
      <c r="Q19" s="191" t="s">
        <v>177</v>
      </c>
      <c r="R19" s="191">
        <v>83605</v>
      </c>
      <c r="S19" s="191">
        <v>88270</v>
      </c>
      <c r="T19" s="191">
        <v>99733</v>
      </c>
      <c r="U19" s="191">
        <v>119549</v>
      </c>
      <c r="V19" s="1567">
        <v>139763</v>
      </c>
    </row>
    <row r="20" spans="1:31" ht="14.25" customHeight="1">
      <c r="A20" s="1563" t="s">
        <v>1319</v>
      </c>
      <c r="B20" s="1564">
        <v>1149</v>
      </c>
      <c r="C20" s="182">
        <v>1036</v>
      </c>
      <c r="D20" s="182">
        <v>970</v>
      </c>
      <c r="E20" s="182">
        <v>1100</v>
      </c>
      <c r="F20" s="182">
        <v>1597</v>
      </c>
      <c r="G20" s="182">
        <v>1650</v>
      </c>
      <c r="H20" s="182">
        <v>1377</v>
      </c>
      <c r="I20" s="182">
        <v>1050</v>
      </c>
      <c r="J20" s="182">
        <v>1065</v>
      </c>
      <c r="K20" s="182">
        <v>1667</v>
      </c>
      <c r="L20" s="182">
        <v>2737</v>
      </c>
      <c r="M20" s="182">
        <v>2611</v>
      </c>
      <c r="N20" s="182">
        <v>1486</v>
      </c>
      <c r="O20" s="182">
        <v>1231</v>
      </c>
      <c r="P20" s="182" t="s">
        <v>177</v>
      </c>
      <c r="Q20" s="182" t="s">
        <v>177</v>
      </c>
      <c r="R20" s="182">
        <v>2231</v>
      </c>
      <c r="S20" s="182">
        <v>2141</v>
      </c>
      <c r="T20" s="182">
        <v>2286</v>
      </c>
      <c r="U20" s="182">
        <v>1655</v>
      </c>
      <c r="V20" s="1565">
        <v>744</v>
      </c>
    </row>
    <row r="21" spans="1:31" ht="14.25" customHeight="1">
      <c r="A21" s="1563" t="s">
        <v>1320</v>
      </c>
      <c r="B21" s="1564">
        <v>30645</v>
      </c>
      <c r="C21" s="182">
        <v>31737</v>
      </c>
      <c r="D21" s="182">
        <v>28769</v>
      </c>
      <c r="E21" s="182">
        <v>11243</v>
      </c>
      <c r="F21" s="182">
        <v>11621</v>
      </c>
      <c r="G21" s="182">
        <v>9237</v>
      </c>
      <c r="H21" s="182">
        <v>13585</v>
      </c>
      <c r="I21" s="182">
        <v>18041</v>
      </c>
      <c r="J21" s="182">
        <v>17155</v>
      </c>
      <c r="K21" s="182">
        <v>22746</v>
      </c>
      <c r="L21" s="182">
        <v>31998</v>
      </c>
      <c r="M21" s="182">
        <v>25441</v>
      </c>
      <c r="N21" s="182">
        <v>29300</v>
      </c>
      <c r="O21" s="182">
        <v>26777</v>
      </c>
      <c r="P21" s="182">
        <v>27989</v>
      </c>
      <c r="Q21" s="182">
        <v>21688</v>
      </c>
      <c r="R21" s="182">
        <v>17910</v>
      </c>
      <c r="S21" s="182">
        <v>16011</v>
      </c>
      <c r="T21" s="182">
        <v>18436</v>
      </c>
      <c r="U21" s="182">
        <v>28199</v>
      </c>
      <c r="V21" s="1565">
        <v>30035</v>
      </c>
    </row>
    <row r="22" spans="1:31" ht="14.25" customHeight="1">
      <c r="A22" s="1563" t="s">
        <v>1321</v>
      </c>
      <c r="B22" s="1564">
        <v>3405</v>
      </c>
      <c r="C22" s="182">
        <v>4442</v>
      </c>
      <c r="D22" s="182">
        <v>3529</v>
      </c>
      <c r="E22" s="182">
        <v>5416</v>
      </c>
      <c r="F22" s="182">
        <v>6391</v>
      </c>
      <c r="G22" s="182">
        <v>4623</v>
      </c>
      <c r="H22" s="182">
        <v>5698</v>
      </c>
      <c r="I22" s="182">
        <v>5336</v>
      </c>
      <c r="J22" s="182">
        <v>4297</v>
      </c>
      <c r="K22" s="182">
        <v>5314</v>
      </c>
      <c r="L22" s="182">
        <v>6460</v>
      </c>
      <c r="M22" s="182">
        <v>5203</v>
      </c>
      <c r="N22" s="182">
        <v>5028</v>
      </c>
      <c r="O22" s="182">
        <v>3935</v>
      </c>
      <c r="P22" s="182" t="s">
        <v>177</v>
      </c>
      <c r="Q22" s="182" t="s">
        <v>177</v>
      </c>
      <c r="R22" s="182">
        <v>4933</v>
      </c>
      <c r="S22" s="182">
        <v>4607</v>
      </c>
      <c r="T22" s="182">
        <v>4636</v>
      </c>
      <c r="U22" s="182">
        <v>4117</v>
      </c>
      <c r="V22" s="1565">
        <v>7333</v>
      </c>
    </row>
    <row r="23" spans="1:31" ht="14.25" customHeight="1">
      <c r="A23" s="1563" t="s">
        <v>1322</v>
      </c>
      <c r="B23" s="1564">
        <v>18483</v>
      </c>
      <c r="C23" s="182">
        <v>20064</v>
      </c>
      <c r="D23" s="182">
        <v>24261</v>
      </c>
      <c r="E23" s="182">
        <v>25597</v>
      </c>
      <c r="F23" s="182">
        <v>22387</v>
      </c>
      <c r="G23" s="182">
        <v>23902</v>
      </c>
      <c r="H23" s="182">
        <v>37820</v>
      </c>
      <c r="I23" s="182">
        <v>27038</v>
      </c>
      <c r="J23" s="182">
        <v>17764</v>
      </c>
      <c r="K23" s="182">
        <v>12006</v>
      </c>
      <c r="L23" s="182">
        <v>17359</v>
      </c>
      <c r="M23" s="182">
        <v>19755</v>
      </c>
      <c r="N23" s="182">
        <v>22735</v>
      </c>
      <c r="O23" s="182">
        <v>18455</v>
      </c>
      <c r="P23" s="182">
        <v>16519</v>
      </c>
      <c r="Q23" s="182">
        <v>16827</v>
      </c>
      <c r="R23" s="182">
        <v>16235</v>
      </c>
      <c r="S23" s="182">
        <v>16915</v>
      </c>
      <c r="T23" s="182">
        <v>14884</v>
      </c>
      <c r="U23" s="182">
        <v>18345</v>
      </c>
      <c r="V23" s="1565">
        <v>21962</v>
      </c>
    </row>
    <row r="24" spans="1:31" ht="14.25" customHeight="1">
      <c r="A24" s="1563" t="s">
        <v>1323</v>
      </c>
      <c r="B24" s="1564">
        <v>1646</v>
      </c>
      <c r="C24" s="182">
        <v>1895</v>
      </c>
      <c r="D24" s="182">
        <v>1753</v>
      </c>
      <c r="E24" s="182">
        <v>1542</v>
      </c>
      <c r="F24" s="182">
        <v>1868</v>
      </c>
      <c r="G24" s="182">
        <v>1497</v>
      </c>
      <c r="H24" s="182">
        <v>1248</v>
      </c>
      <c r="I24" s="182">
        <v>1151</v>
      </c>
      <c r="J24" s="182">
        <v>1226</v>
      </c>
      <c r="K24" s="182">
        <v>1265</v>
      </c>
      <c r="L24" s="182">
        <v>1441</v>
      </c>
      <c r="M24" s="182">
        <v>1324</v>
      </c>
      <c r="N24" s="182">
        <v>1293</v>
      </c>
      <c r="O24" s="182">
        <v>846</v>
      </c>
      <c r="P24" s="182" t="s">
        <v>177</v>
      </c>
      <c r="Q24" s="182" t="s">
        <v>177</v>
      </c>
      <c r="R24" s="182">
        <v>633</v>
      </c>
      <c r="S24" s="182">
        <v>1012</v>
      </c>
      <c r="T24" s="182">
        <v>1321</v>
      </c>
      <c r="U24" s="182" t="s">
        <v>177</v>
      </c>
      <c r="V24" s="1565" t="s">
        <v>177</v>
      </c>
    </row>
    <row r="25" spans="1:31" ht="14.25" customHeight="1">
      <c r="A25" s="1563" t="s">
        <v>1324</v>
      </c>
      <c r="B25" s="1564">
        <v>8996</v>
      </c>
      <c r="C25" s="182">
        <v>15903</v>
      </c>
      <c r="D25" s="182">
        <v>16443</v>
      </c>
      <c r="E25" s="182">
        <v>14205</v>
      </c>
      <c r="F25" s="182">
        <v>19509</v>
      </c>
      <c r="G25" s="182">
        <v>29505</v>
      </c>
      <c r="H25" s="182">
        <v>40693</v>
      </c>
      <c r="I25" s="182">
        <v>29554</v>
      </c>
      <c r="J25" s="182">
        <v>18146</v>
      </c>
      <c r="K25" s="182">
        <v>16475</v>
      </c>
      <c r="L25" s="182">
        <v>19121</v>
      </c>
      <c r="M25" s="182">
        <v>15230</v>
      </c>
      <c r="N25" s="182">
        <v>14718</v>
      </c>
      <c r="O25" s="182">
        <v>6517</v>
      </c>
      <c r="P25" s="182">
        <v>1665</v>
      </c>
      <c r="Q25" s="182" t="s">
        <v>177</v>
      </c>
      <c r="R25" s="182">
        <v>260</v>
      </c>
      <c r="S25" s="182">
        <v>451</v>
      </c>
      <c r="T25" s="182">
        <v>232</v>
      </c>
      <c r="U25" s="182" t="s">
        <v>177</v>
      </c>
      <c r="V25" s="1565" t="s">
        <v>177</v>
      </c>
    </row>
    <row r="26" spans="1:31" ht="14.25" customHeight="1">
      <c r="A26" s="1563" t="s">
        <v>1325</v>
      </c>
      <c r="B26" s="1564">
        <v>3191</v>
      </c>
      <c r="C26" s="182">
        <v>3797</v>
      </c>
      <c r="D26" s="182">
        <v>4249</v>
      </c>
      <c r="E26" s="182">
        <v>5070</v>
      </c>
      <c r="F26" s="182">
        <v>6244</v>
      </c>
      <c r="G26" s="182">
        <v>6280</v>
      </c>
      <c r="H26" s="182">
        <v>7738</v>
      </c>
      <c r="I26" s="182">
        <v>8075</v>
      </c>
      <c r="J26" s="182">
        <v>8181</v>
      </c>
      <c r="K26" s="182">
        <v>9323</v>
      </c>
      <c r="L26" s="182">
        <v>15138</v>
      </c>
      <c r="M26" s="182">
        <v>16017</v>
      </c>
      <c r="N26" s="182">
        <v>11114</v>
      </c>
      <c r="O26" s="182">
        <v>9905</v>
      </c>
      <c r="P26" s="182" t="s">
        <v>177</v>
      </c>
      <c r="Q26" s="182" t="s">
        <v>177</v>
      </c>
      <c r="R26" s="182">
        <v>17177</v>
      </c>
      <c r="S26" s="182">
        <v>18540</v>
      </c>
      <c r="T26" s="182">
        <v>18883</v>
      </c>
      <c r="U26" s="182">
        <v>15156</v>
      </c>
      <c r="V26" s="1565">
        <v>15223</v>
      </c>
    </row>
    <row r="27" spans="1:31" ht="15" customHeight="1">
      <c r="A27" s="547" t="s">
        <v>1186</v>
      </c>
      <c r="B27" s="1566">
        <v>2196</v>
      </c>
      <c r="C27" s="191">
        <v>2543</v>
      </c>
      <c r="D27" s="191">
        <v>2810</v>
      </c>
      <c r="E27" s="191">
        <v>2854</v>
      </c>
      <c r="F27" s="191">
        <v>2402</v>
      </c>
      <c r="G27" s="191">
        <v>2904</v>
      </c>
      <c r="H27" s="191">
        <v>2906</v>
      </c>
      <c r="I27" s="191">
        <v>2627</v>
      </c>
      <c r="J27" s="191">
        <v>3432</v>
      </c>
      <c r="K27" s="191">
        <v>3879</v>
      </c>
      <c r="L27" s="191">
        <v>3953</v>
      </c>
      <c r="M27" s="191">
        <v>3883</v>
      </c>
      <c r="N27" s="191">
        <v>3822</v>
      </c>
      <c r="O27" s="191">
        <v>4459</v>
      </c>
      <c r="P27" s="191" t="s">
        <v>177</v>
      </c>
      <c r="Q27" s="191" t="s">
        <v>177</v>
      </c>
      <c r="R27" s="191">
        <v>3583</v>
      </c>
      <c r="S27" s="191">
        <v>3850</v>
      </c>
      <c r="T27" s="191">
        <v>4498</v>
      </c>
      <c r="U27" s="191">
        <v>4220</v>
      </c>
      <c r="V27" s="1567">
        <v>3602</v>
      </c>
    </row>
    <row r="28" spans="1:31" s="1346" customFormat="1" ht="30" customHeight="1">
      <c r="A28" s="1568" t="s">
        <v>1326</v>
      </c>
      <c r="B28" s="1569">
        <v>484082</v>
      </c>
      <c r="C28" s="1570">
        <v>540396</v>
      </c>
      <c r="D28" s="1570">
        <v>587622</v>
      </c>
      <c r="E28" s="1570">
        <v>684197</v>
      </c>
      <c r="F28" s="1570">
        <v>744167</v>
      </c>
      <c r="G28" s="1570">
        <v>737309</v>
      </c>
      <c r="H28" s="1570">
        <v>859454</v>
      </c>
      <c r="I28" s="1570">
        <v>913820</v>
      </c>
      <c r="J28" s="1570">
        <v>932116</v>
      </c>
      <c r="K28" s="1570">
        <v>1080512</v>
      </c>
      <c r="L28" s="1570">
        <v>1209802</v>
      </c>
      <c r="M28" s="1570">
        <v>1172268</v>
      </c>
      <c r="N28" s="1570">
        <v>1246378</v>
      </c>
      <c r="O28" s="1570">
        <v>1208899</v>
      </c>
      <c r="P28" s="1570">
        <v>1194053</v>
      </c>
      <c r="Q28" s="1570">
        <v>1115226</v>
      </c>
      <c r="R28" s="1570">
        <v>1208792</v>
      </c>
      <c r="S28" s="1570">
        <v>1118877</v>
      </c>
      <c r="T28" s="1570">
        <v>1267894</v>
      </c>
      <c r="U28" s="1570">
        <v>1407227</v>
      </c>
      <c r="V28" s="1571">
        <v>1445646</v>
      </c>
    </row>
    <row r="29" spans="1:31" s="37" customFormat="1" ht="14.25" customHeight="1">
      <c r="A29" s="1553" t="s">
        <v>1327</v>
      </c>
      <c r="B29" s="57"/>
      <c r="C29" s="57"/>
      <c r="D29" s="57"/>
      <c r="E29" s="57"/>
      <c r="Q29" s="39"/>
      <c r="R29" s="39"/>
      <c r="S29" s="39"/>
      <c r="T29" s="39"/>
      <c r="U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s="37" customFormat="1" ht="14.25" customHeight="1">
      <c r="A30" s="1553" t="s">
        <v>1328</v>
      </c>
      <c r="B30" s="57"/>
      <c r="C30" s="57"/>
      <c r="D30" s="57"/>
      <c r="E30" s="57"/>
      <c r="Q30" s="39"/>
      <c r="R30" s="39"/>
      <c r="S30" s="39"/>
      <c r="T30" s="39"/>
      <c r="U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s="37" customFormat="1" ht="14.25" customHeight="1">
      <c r="A31" s="1553" t="s">
        <v>1372</v>
      </c>
      <c r="B31" s="57"/>
      <c r="C31" s="57"/>
      <c r="D31" s="57"/>
      <c r="E31" s="57"/>
      <c r="Q31" s="39"/>
      <c r="R31" s="39"/>
      <c r="S31" s="39"/>
      <c r="T31" s="39"/>
      <c r="U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spans="2:22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spans="2:22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3"/>
      <c r="V34" s="52"/>
    </row>
    <row r="35" spans="2:22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3"/>
      <c r="V35" s="52"/>
    </row>
    <row r="36" spans="2:22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3"/>
      <c r="V36" s="52"/>
    </row>
    <row r="37" spans="2:22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3"/>
      <c r="V37" s="52"/>
    </row>
    <row r="38" spans="2:2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3"/>
      <c r="V38" s="52"/>
    </row>
    <row r="39" spans="2:22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3"/>
      <c r="V39" s="52"/>
    </row>
    <row r="40" spans="2:22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3"/>
      <c r="V40" s="52"/>
    </row>
    <row r="41" spans="2:22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3"/>
      <c r="V41" s="52"/>
    </row>
    <row r="42" spans="2:22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3"/>
      <c r="V42" s="52"/>
    </row>
    <row r="43" spans="2:22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3"/>
      <c r="V43" s="52"/>
    </row>
    <row r="44" spans="2:22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3"/>
      <c r="V44" s="52"/>
    </row>
    <row r="45" spans="2:22"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3"/>
      <c r="V45" s="52"/>
    </row>
    <row r="46" spans="2:22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3"/>
      <c r="V46" s="52"/>
    </row>
    <row r="47" spans="2:22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3"/>
      <c r="V47" s="52"/>
    </row>
    <row r="48" spans="2:22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3"/>
      <c r="V48" s="52"/>
    </row>
    <row r="49" spans="2:22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3"/>
      <c r="V49" s="52"/>
    </row>
    <row r="50" spans="2:22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3"/>
      <c r="V50" s="52"/>
    </row>
    <row r="51" spans="2:22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3"/>
      <c r="V51" s="52"/>
    </row>
    <row r="52" spans="2:22"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3"/>
      <c r="V52" s="52"/>
    </row>
    <row r="53" spans="2:22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3"/>
      <c r="V53" s="52"/>
    </row>
    <row r="54" spans="2:22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3"/>
      <c r="V54" s="52"/>
    </row>
    <row r="55" spans="2:22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3"/>
      <c r="V55" s="52"/>
    </row>
    <row r="56" spans="2:22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3"/>
      <c r="V56" s="52"/>
    </row>
    <row r="57" spans="2:22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3"/>
      <c r="V57" s="52"/>
    </row>
    <row r="58" spans="2:22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3"/>
      <c r="V58" s="52"/>
    </row>
    <row r="59" spans="2:22"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V59" s="36"/>
    </row>
    <row r="60" spans="2:22"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V60" s="36"/>
    </row>
    <row r="61" spans="2:22"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V61" s="36"/>
    </row>
    <row r="62" spans="2:22"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V62" s="36"/>
    </row>
    <row r="63" spans="2:22"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V63" s="36"/>
    </row>
    <row r="64" spans="2:22"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V64" s="36"/>
    </row>
    <row r="65" spans="8:22"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V65" s="36"/>
    </row>
    <row r="66" spans="8:22"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V66" s="36"/>
    </row>
  </sheetData>
  <mergeCells count="1">
    <mergeCell ref="A4:V4"/>
  </mergeCells>
  <pageMargins left="0.78740157480314965" right="0.78740157480314965" top="0.86614173228346458" bottom="0.78740157480314965" header="0.51181102362204722" footer="0.51181102362204722"/>
  <pageSetup paperSize="9" scale="70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E33"/>
  <sheetViews>
    <sheetView showOutlineSymbols="0" defaultGridColor="0" colorId="31" workbookViewId="0"/>
  </sheetViews>
  <sheetFormatPr defaultColWidth="9.5703125" defaultRowHeight="12"/>
  <cols>
    <col min="1" max="1" width="8.140625" style="36" customWidth="1"/>
    <col min="2" max="2" width="10.42578125" style="1572" customWidth="1"/>
    <col min="3" max="3" width="14.7109375" style="1573" customWidth="1"/>
    <col min="4" max="4" width="15" style="1573" customWidth="1"/>
    <col min="5" max="5" width="14.5703125" style="1573" customWidth="1"/>
    <col min="6" max="6" width="10.85546875" style="1573" customWidth="1"/>
    <col min="7" max="251" width="12" style="36" customWidth="1"/>
    <col min="252" max="252" width="5.42578125" style="36" customWidth="1"/>
    <col min="253" max="253" width="2.140625" style="36" customWidth="1"/>
    <col min="254" max="254" width="3.85546875" style="36" customWidth="1"/>
    <col min="255" max="255" width="2.140625" style="36" customWidth="1"/>
    <col min="256" max="16384" width="9.5703125" style="36"/>
  </cols>
  <sheetData>
    <row r="1" spans="1:14">
      <c r="F1" s="202" t="s">
        <v>98</v>
      </c>
    </row>
    <row r="2" spans="1:14">
      <c r="F2" s="1574" t="s">
        <v>1014</v>
      </c>
    </row>
    <row r="3" spans="1:14" ht="13.5" customHeight="1"/>
    <row r="4" spans="1:14">
      <c r="A4" s="1328" t="s">
        <v>1329</v>
      </c>
    </row>
    <row r="5" spans="1:14" ht="6" customHeight="1"/>
    <row r="6" spans="1:14" ht="16.5" customHeight="1">
      <c r="A6" s="1681" t="s">
        <v>118</v>
      </c>
      <c r="B6" s="1741" t="s">
        <v>120</v>
      </c>
      <c r="C6" s="1743" t="s">
        <v>1330</v>
      </c>
      <c r="D6" s="1743"/>
      <c r="E6" s="1743"/>
      <c r="F6" s="1744"/>
    </row>
    <row r="7" spans="1:14" ht="16.5" customHeight="1">
      <c r="A7" s="1682"/>
      <c r="B7" s="1742"/>
      <c r="C7" s="1575" t="s">
        <v>1060</v>
      </c>
      <c r="D7" s="1575" t="s">
        <v>1061</v>
      </c>
      <c r="E7" s="1575" t="s">
        <v>1331</v>
      </c>
      <c r="F7" s="1576" t="s">
        <v>922</v>
      </c>
    </row>
    <row r="8" spans="1:14" ht="18" customHeight="1">
      <c r="A8" s="1577" t="s">
        <v>67</v>
      </c>
      <c r="B8" s="1578">
        <v>484082</v>
      </c>
      <c r="C8" s="1579">
        <v>62</v>
      </c>
      <c r="D8" s="1579">
        <v>24.2</v>
      </c>
      <c r="E8" s="1579">
        <v>10.3</v>
      </c>
      <c r="F8" s="1580">
        <v>3.6</v>
      </c>
      <c r="G8" s="290"/>
      <c r="H8" s="290"/>
      <c r="I8" s="290"/>
      <c r="J8" s="290"/>
      <c r="K8" s="290"/>
      <c r="L8" s="290"/>
      <c r="M8" s="290"/>
      <c r="N8" s="290"/>
    </row>
    <row r="9" spans="1:14" ht="18" customHeight="1">
      <c r="A9" s="1581" t="s">
        <v>68</v>
      </c>
      <c r="B9" s="1582">
        <v>540396</v>
      </c>
      <c r="C9" s="1583">
        <v>65.3</v>
      </c>
      <c r="D9" s="1583">
        <v>21.7</v>
      </c>
      <c r="E9" s="1583">
        <v>9.3000000000000007</v>
      </c>
      <c r="F9" s="1584">
        <v>3.7</v>
      </c>
      <c r="G9" s="290"/>
      <c r="H9" s="290"/>
      <c r="I9" s="290"/>
      <c r="J9" s="290"/>
      <c r="K9" s="290"/>
      <c r="L9" s="290"/>
      <c r="M9" s="290"/>
      <c r="N9" s="290"/>
    </row>
    <row r="10" spans="1:14" ht="18" customHeight="1">
      <c r="A10" s="1581" t="s">
        <v>141</v>
      </c>
      <c r="B10" s="1582">
        <v>587622</v>
      </c>
      <c r="C10" s="1583">
        <v>62.6</v>
      </c>
      <c r="D10" s="1583">
        <v>22.9</v>
      </c>
      <c r="E10" s="1583">
        <v>10</v>
      </c>
      <c r="F10" s="1584">
        <v>4.5</v>
      </c>
      <c r="G10" s="290"/>
      <c r="H10" s="290"/>
      <c r="I10" s="290"/>
      <c r="J10" s="290"/>
      <c r="K10" s="290"/>
      <c r="L10" s="290"/>
      <c r="M10" s="290"/>
      <c r="N10" s="290"/>
    </row>
    <row r="11" spans="1:14" s="70" customFormat="1" ht="18" customHeight="1">
      <c r="A11" s="1581" t="s">
        <v>99</v>
      </c>
      <c r="B11" s="1582">
        <v>684197</v>
      </c>
      <c r="C11" s="1583">
        <v>62.8</v>
      </c>
      <c r="D11" s="1583">
        <v>23.3</v>
      </c>
      <c r="E11" s="1583">
        <v>11.9</v>
      </c>
      <c r="F11" s="1584">
        <v>2.1</v>
      </c>
      <c r="G11" s="290"/>
      <c r="H11" s="290"/>
      <c r="I11" s="290"/>
      <c r="J11" s="290"/>
      <c r="K11" s="290"/>
      <c r="L11" s="290"/>
      <c r="M11" s="290"/>
      <c r="N11" s="290"/>
    </row>
    <row r="12" spans="1:14" s="70" customFormat="1" ht="18" customHeight="1">
      <c r="A12" s="1319">
        <v>2002</v>
      </c>
      <c r="B12" s="1582">
        <v>744167</v>
      </c>
      <c r="C12" s="1583">
        <v>62.7</v>
      </c>
      <c r="D12" s="1583">
        <v>23.9</v>
      </c>
      <c r="E12" s="1583">
        <v>11.1</v>
      </c>
      <c r="F12" s="1584">
        <v>2.2000000000000002</v>
      </c>
      <c r="G12" s="290"/>
      <c r="H12" s="290"/>
      <c r="I12" s="290"/>
      <c r="J12" s="290"/>
      <c r="K12" s="290"/>
      <c r="L12" s="290"/>
      <c r="M12" s="290"/>
      <c r="N12" s="290"/>
    </row>
    <row r="13" spans="1:14" s="70" customFormat="1" ht="18" customHeight="1">
      <c r="A13" s="1319" t="s">
        <v>143</v>
      </c>
      <c r="B13" s="1582">
        <v>737309</v>
      </c>
      <c r="C13" s="1583">
        <v>63</v>
      </c>
      <c r="D13" s="1583">
        <v>22.3</v>
      </c>
      <c r="E13" s="1583">
        <v>12.7</v>
      </c>
      <c r="F13" s="1585">
        <v>2</v>
      </c>
      <c r="G13" s="290"/>
      <c r="H13" s="290"/>
      <c r="I13" s="290"/>
      <c r="J13" s="290"/>
      <c r="K13" s="290"/>
      <c r="L13" s="290"/>
      <c r="M13" s="290"/>
      <c r="N13" s="290"/>
    </row>
    <row r="14" spans="1:14" s="70" customFormat="1" ht="18" customHeight="1">
      <c r="A14" s="1319" t="s">
        <v>144</v>
      </c>
      <c r="B14" s="1582">
        <v>859454</v>
      </c>
      <c r="C14" s="1583">
        <v>65.5</v>
      </c>
      <c r="D14" s="1583">
        <v>21</v>
      </c>
      <c r="E14" s="1583">
        <v>11.1</v>
      </c>
      <c r="F14" s="1584">
        <v>2.4</v>
      </c>
      <c r="G14" s="290"/>
      <c r="H14" s="290"/>
      <c r="I14" s="290"/>
      <c r="J14" s="290"/>
      <c r="K14" s="290"/>
      <c r="L14" s="290"/>
      <c r="M14" s="290"/>
      <c r="N14" s="290"/>
    </row>
    <row r="15" spans="1:14" s="70" customFormat="1" ht="18" customHeight="1">
      <c r="A15" s="1319" t="s">
        <v>40</v>
      </c>
      <c r="B15" s="1582">
        <v>913820</v>
      </c>
      <c r="C15" s="1583">
        <v>64.099999999999994</v>
      </c>
      <c r="D15" s="1583">
        <v>21.3</v>
      </c>
      <c r="E15" s="1583">
        <v>11.9</v>
      </c>
      <c r="F15" s="1584">
        <v>2.7</v>
      </c>
      <c r="G15" s="290"/>
      <c r="H15" s="290"/>
      <c r="I15" s="290"/>
      <c r="J15" s="290"/>
      <c r="K15" s="290"/>
      <c r="L15" s="290"/>
      <c r="M15" s="290"/>
      <c r="N15" s="290"/>
    </row>
    <row r="16" spans="1:14" s="70" customFormat="1" ht="18" customHeight="1">
      <c r="A16" s="1319" t="s">
        <v>41</v>
      </c>
      <c r="B16" s="1582">
        <v>932116</v>
      </c>
      <c r="C16" s="1583">
        <v>64.2</v>
      </c>
      <c r="D16" s="1583">
        <v>20.399999999999999</v>
      </c>
      <c r="E16" s="1583">
        <v>13.1</v>
      </c>
      <c r="F16" s="1584">
        <v>2.2999999999999998</v>
      </c>
      <c r="G16" s="290"/>
      <c r="H16" s="290"/>
      <c r="I16" s="290"/>
      <c r="J16" s="290"/>
      <c r="K16" s="290"/>
      <c r="L16" s="290"/>
      <c r="M16" s="290"/>
      <c r="N16" s="290"/>
    </row>
    <row r="17" spans="1:31" s="70" customFormat="1" ht="18" customHeight="1">
      <c r="A17" s="1319" t="s">
        <v>42</v>
      </c>
      <c r="B17" s="1582">
        <v>1080512</v>
      </c>
      <c r="C17" s="1583">
        <v>66</v>
      </c>
      <c r="D17" s="1583">
        <v>20.3</v>
      </c>
      <c r="E17" s="1583">
        <v>10.6</v>
      </c>
      <c r="F17" s="1584">
        <v>3.1</v>
      </c>
      <c r="G17" s="290"/>
      <c r="H17" s="290"/>
      <c r="I17" s="290"/>
      <c r="J17" s="290"/>
      <c r="K17" s="290"/>
      <c r="L17" s="290"/>
      <c r="M17" s="290"/>
      <c r="N17" s="290"/>
    </row>
    <row r="18" spans="1:31" s="70" customFormat="1" ht="18" customHeight="1">
      <c r="A18" s="1319" t="s">
        <v>43</v>
      </c>
      <c r="B18" s="1582">
        <v>1209802</v>
      </c>
      <c r="C18" s="1583">
        <v>65.5</v>
      </c>
      <c r="D18" s="1583">
        <v>20.6</v>
      </c>
      <c r="E18" s="1583">
        <v>10.6</v>
      </c>
      <c r="F18" s="1584">
        <v>3.3</v>
      </c>
      <c r="G18" s="290"/>
      <c r="H18" s="290"/>
      <c r="I18" s="290"/>
      <c r="J18" s="290"/>
      <c r="K18" s="290"/>
      <c r="L18" s="290"/>
      <c r="M18" s="290"/>
      <c r="N18" s="290"/>
    </row>
    <row r="19" spans="1:31" s="70" customFormat="1" ht="18" customHeight="1">
      <c r="A19" s="1319" t="s">
        <v>44</v>
      </c>
      <c r="B19" s="1582">
        <v>1172268</v>
      </c>
      <c r="C19" s="1583">
        <v>67.900000000000006</v>
      </c>
      <c r="D19" s="1583">
        <v>20.5</v>
      </c>
      <c r="E19" s="1583">
        <v>8.3000000000000007</v>
      </c>
      <c r="F19" s="1584">
        <v>3.3</v>
      </c>
      <c r="G19" s="290"/>
      <c r="H19" s="290"/>
      <c r="I19" s="290"/>
      <c r="J19" s="290"/>
      <c r="K19" s="290"/>
      <c r="L19" s="290"/>
      <c r="M19" s="290"/>
      <c r="N19" s="290"/>
    </row>
    <row r="20" spans="1:31" s="70" customFormat="1" ht="18" customHeight="1">
      <c r="A20" s="1319" t="s">
        <v>45</v>
      </c>
      <c r="B20" s="1582">
        <v>1246378</v>
      </c>
      <c r="C20" s="1583">
        <v>67.3</v>
      </c>
      <c r="D20" s="1583">
        <v>19.3</v>
      </c>
      <c r="E20" s="1583">
        <v>9.3000000000000007</v>
      </c>
      <c r="F20" s="1584">
        <v>4.0999999999999996</v>
      </c>
      <c r="G20" s="290"/>
      <c r="H20" s="290"/>
      <c r="I20" s="290"/>
      <c r="J20" s="290"/>
      <c r="K20" s="290"/>
      <c r="L20" s="290"/>
      <c r="M20" s="290"/>
      <c r="N20" s="290"/>
    </row>
    <row r="21" spans="1:31" s="70" customFormat="1" ht="18" customHeight="1">
      <c r="A21" s="1319" t="s">
        <v>77</v>
      </c>
      <c r="B21" s="1582">
        <v>1208899</v>
      </c>
      <c r="C21" s="1583">
        <v>68.099999999999994</v>
      </c>
      <c r="D21" s="1583">
        <v>18.100000000000001</v>
      </c>
      <c r="E21" s="1583">
        <v>10.7</v>
      </c>
      <c r="F21" s="1584">
        <v>3.1</v>
      </c>
      <c r="G21" s="290"/>
      <c r="H21" s="290"/>
      <c r="I21" s="290"/>
      <c r="J21" s="290"/>
      <c r="K21" s="290"/>
      <c r="L21" s="290"/>
      <c r="M21" s="290"/>
      <c r="N21" s="290"/>
    </row>
    <row r="22" spans="1:31" s="70" customFormat="1" ht="18" customHeight="1">
      <c r="A22" s="1319" t="s">
        <v>1062</v>
      </c>
      <c r="B22" s="1582">
        <v>1194053</v>
      </c>
      <c r="C22" s="1583">
        <v>71.3</v>
      </c>
      <c r="D22" s="1583">
        <v>16.100000000000001</v>
      </c>
      <c r="E22" s="1583">
        <v>9.3000000000000007</v>
      </c>
      <c r="F22" s="1584">
        <v>3.3</v>
      </c>
      <c r="G22" s="290"/>
      <c r="H22" s="290"/>
      <c r="I22" s="290"/>
      <c r="J22" s="290"/>
      <c r="K22" s="290"/>
      <c r="L22" s="290"/>
      <c r="M22" s="290"/>
      <c r="N22" s="290"/>
    </row>
    <row r="23" spans="1:31" s="70" customFormat="1" ht="18" customHeight="1">
      <c r="A23" s="1319" t="s">
        <v>1332</v>
      </c>
      <c r="B23" s="1582">
        <v>1115226</v>
      </c>
      <c r="C23" s="1583">
        <v>69.400000000000006</v>
      </c>
      <c r="D23" s="1583">
        <v>18.600000000000001</v>
      </c>
      <c r="E23" s="1583">
        <v>8.9</v>
      </c>
      <c r="F23" s="1584">
        <v>3.2</v>
      </c>
      <c r="G23" s="290"/>
      <c r="H23" s="290"/>
      <c r="I23" s="290"/>
      <c r="J23" s="290"/>
      <c r="K23" s="290"/>
      <c r="L23" s="290"/>
      <c r="M23" s="290"/>
      <c r="N23" s="290"/>
    </row>
    <row r="24" spans="1:31" s="70" customFormat="1" ht="18" customHeight="1">
      <c r="A24" s="1319" t="s">
        <v>401</v>
      </c>
      <c r="B24" s="1582">
        <v>1208792</v>
      </c>
      <c r="C24" s="1583">
        <v>68.3</v>
      </c>
      <c r="D24" s="1583">
        <v>19.399999999999999</v>
      </c>
      <c r="E24" s="1583">
        <v>9.9</v>
      </c>
      <c r="F24" s="1584">
        <v>2.4</v>
      </c>
      <c r="G24" s="290"/>
      <c r="H24" s="290"/>
      <c r="I24" s="290"/>
      <c r="J24" s="290"/>
      <c r="K24" s="290"/>
      <c r="L24" s="290"/>
      <c r="M24" s="290"/>
      <c r="N24" s="290"/>
    </row>
    <row r="25" spans="1:31" s="70" customFormat="1" ht="18" customHeight="1">
      <c r="A25" s="1319" t="s">
        <v>524</v>
      </c>
      <c r="B25" s="1582">
        <v>1118877</v>
      </c>
      <c r="C25" s="1583">
        <v>70.2</v>
      </c>
      <c r="D25" s="1583">
        <v>19.600000000000001</v>
      </c>
      <c r="E25" s="1583">
        <v>7.8</v>
      </c>
      <c r="F25" s="1584">
        <v>2.4</v>
      </c>
      <c r="G25" s="290"/>
      <c r="H25" s="290"/>
      <c r="I25" s="290"/>
      <c r="J25" s="290"/>
      <c r="K25" s="290"/>
      <c r="L25" s="290"/>
      <c r="M25" s="290"/>
      <c r="N25" s="290"/>
    </row>
    <row r="26" spans="1:31" s="70" customFormat="1" ht="18" customHeight="1">
      <c r="A26" s="1319" t="s">
        <v>548</v>
      </c>
      <c r="B26" s="1582">
        <v>1267894</v>
      </c>
      <c r="C26" s="1583">
        <v>70.8</v>
      </c>
      <c r="D26" s="1583">
        <v>20.7</v>
      </c>
      <c r="E26" s="1583">
        <v>6.5</v>
      </c>
      <c r="F26" s="1585">
        <v>2</v>
      </c>
      <c r="G26" s="290"/>
      <c r="H26" s="290"/>
      <c r="I26" s="290"/>
      <c r="J26" s="290"/>
      <c r="K26" s="290"/>
      <c r="L26" s="290"/>
      <c r="M26" s="290"/>
      <c r="N26" s="290"/>
    </row>
    <row r="27" spans="1:31" s="70" customFormat="1" ht="18" customHeight="1">
      <c r="A27" s="1319" t="s">
        <v>599</v>
      </c>
      <c r="B27" s="1582">
        <v>1407227</v>
      </c>
      <c r="C27" s="1583">
        <v>69.099999999999994</v>
      </c>
      <c r="D27" s="1583">
        <v>20.9</v>
      </c>
      <c r="E27" s="1583">
        <v>8</v>
      </c>
      <c r="F27" s="1585">
        <v>2</v>
      </c>
      <c r="G27" s="290"/>
      <c r="H27" s="290"/>
      <c r="I27" s="290"/>
      <c r="J27" s="290"/>
      <c r="K27" s="290"/>
      <c r="L27" s="290"/>
      <c r="M27" s="290"/>
      <c r="N27" s="290"/>
    </row>
    <row r="28" spans="1:31" s="70" customFormat="1" ht="18" customHeight="1">
      <c r="A28" s="1586" t="s">
        <v>639</v>
      </c>
      <c r="B28" s="1587">
        <v>1445646</v>
      </c>
      <c r="C28" s="1588">
        <v>71.099999999999994</v>
      </c>
      <c r="D28" s="1588">
        <v>20.399999999999999</v>
      </c>
      <c r="E28" s="1588">
        <v>7</v>
      </c>
      <c r="F28" s="1589">
        <v>1.6</v>
      </c>
      <c r="G28" s="290"/>
      <c r="H28" s="290"/>
      <c r="I28" s="290"/>
      <c r="J28" s="290"/>
      <c r="K28" s="290"/>
      <c r="L28" s="290"/>
      <c r="M28" s="290"/>
      <c r="N28" s="290"/>
    </row>
    <row r="29" spans="1:31" s="37" customFormat="1" ht="14.25" customHeight="1">
      <c r="A29" s="1553" t="s">
        <v>1327</v>
      </c>
      <c r="B29" s="57"/>
      <c r="C29" s="57"/>
      <c r="D29" s="57"/>
      <c r="E29" s="57"/>
      <c r="G29" s="290"/>
      <c r="Q29" s="39"/>
      <c r="R29" s="39"/>
      <c r="S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s="37" customFormat="1" ht="14.25" customHeight="1">
      <c r="A30" s="1553" t="s">
        <v>1328</v>
      </c>
      <c r="B30" s="57"/>
      <c r="C30" s="57"/>
      <c r="D30" s="57"/>
      <c r="E30" s="57"/>
      <c r="G30" s="1590"/>
      <c r="H30" s="1590"/>
      <c r="I30" s="1590"/>
      <c r="Q30" s="39"/>
      <c r="R30" s="39"/>
      <c r="S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s="37" customFormat="1" ht="14.25" customHeight="1">
      <c r="A31" s="1553" t="s">
        <v>1372</v>
      </c>
      <c r="B31" s="57"/>
      <c r="C31" s="57"/>
      <c r="D31" s="57"/>
      <c r="E31" s="57"/>
      <c r="Q31" s="39"/>
      <c r="R31" s="39"/>
      <c r="S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1.25" customHeight="1">
      <c r="B32" s="1284"/>
      <c r="C32" s="1284"/>
      <c r="D32" s="1284"/>
      <c r="E32" s="1284"/>
      <c r="F32" s="1284"/>
    </row>
    <row r="33" ht="11.25" customHeight="1"/>
  </sheetData>
  <mergeCells count="3">
    <mergeCell ref="A6:A7"/>
    <mergeCell ref="B6:B7"/>
    <mergeCell ref="C6:F6"/>
  </mergeCells>
  <pageMargins left="0.78740157480314965" right="0.78740157480314965" top="0.86614173228346458" bottom="0.78740157480314965" header="0.51181102362204722" footer="0.51181102362204722"/>
  <pageSetup paperSize="9" scale="91" firstPageNumber="62" orientation="portrait" useFirstPageNumber="1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5"/>
  <sheetViews>
    <sheetView workbookViewId="0"/>
  </sheetViews>
  <sheetFormatPr defaultColWidth="9.28515625" defaultRowHeight="12"/>
  <cols>
    <col min="1" max="1" width="44.42578125" style="36" customWidth="1"/>
    <col min="2" max="2" width="9.42578125" style="70" customWidth="1"/>
    <col min="3" max="15" width="9.5703125" style="70" customWidth="1"/>
    <col min="16" max="16384" width="9.28515625" style="36"/>
  </cols>
  <sheetData>
    <row r="1" spans="1:17">
      <c r="H1" s="202"/>
      <c r="I1" s="202"/>
      <c r="J1" s="202"/>
      <c r="K1" s="202"/>
      <c r="L1" s="202"/>
      <c r="M1" s="202"/>
      <c r="N1" s="202"/>
      <c r="O1" s="202" t="s">
        <v>98</v>
      </c>
    </row>
    <row r="2" spans="1:17">
      <c r="A2" s="301"/>
      <c r="B2" s="36"/>
      <c r="C2" s="36"/>
      <c r="D2" s="36"/>
      <c r="E2" s="38"/>
      <c r="F2" s="38"/>
      <c r="G2" s="38"/>
      <c r="H2" s="38"/>
      <c r="I2" s="38"/>
      <c r="J2" s="38"/>
      <c r="K2" s="38"/>
      <c r="L2" s="38"/>
      <c r="M2" s="38"/>
      <c r="N2" s="38"/>
      <c r="O2" s="38" t="s">
        <v>329</v>
      </c>
      <c r="P2" s="38"/>
    </row>
    <row r="3" spans="1:17" ht="13.5" customHeight="1">
      <c r="B3" s="36"/>
      <c r="C3" s="36"/>
      <c r="D3" s="36"/>
      <c r="E3" s="36"/>
      <c r="P3" s="70"/>
    </row>
    <row r="4" spans="1:17" ht="13.5" customHeight="1">
      <c r="A4" s="271" t="s">
        <v>651</v>
      </c>
    </row>
    <row r="5" spans="1:17" s="303" customFormat="1" ht="13.5" customHeight="1">
      <c r="A5" s="302" t="s">
        <v>330</v>
      </c>
      <c r="D5" s="304"/>
      <c r="E5" s="304"/>
      <c r="H5" s="305"/>
      <c r="I5" s="305"/>
      <c r="J5" s="305"/>
      <c r="K5" s="305"/>
      <c r="L5" s="305"/>
      <c r="M5" s="305"/>
      <c r="N5" s="305"/>
      <c r="P5" s="306"/>
      <c r="Q5" s="306"/>
    </row>
    <row r="6" spans="1:17" ht="3.75" customHeight="1"/>
    <row r="7" spans="1:17" ht="18.75" customHeight="1">
      <c r="A7" s="44" t="s">
        <v>557</v>
      </c>
      <c r="B7" s="111" t="s">
        <v>331</v>
      </c>
      <c r="C7" s="111" t="s">
        <v>332</v>
      </c>
      <c r="D7" s="111" t="s">
        <v>333</v>
      </c>
      <c r="E7" s="111" t="s">
        <v>334</v>
      </c>
      <c r="F7" s="111" t="s">
        <v>323</v>
      </c>
      <c r="G7" s="111" t="s">
        <v>324</v>
      </c>
      <c r="H7" s="111" t="s">
        <v>335</v>
      </c>
      <c r="I7" s="111" t="s">
        <v>336</v>
      </c>
      <c r="J7" s="111" t="s">
        <v>337</v>
      </c>
      <c r="K7" s="111" t="s">
        <v>404</v>
      </c>
      <c r="L7" s="111" t="s">
        <v>525</v>
      </c>
      <c r="M7" s="111" t="s">
        <v>600</v>
      </c>
      <c r="N7" s="111" t="s">
        <v>703</v>
      </c>
      <c r="O7" s="289" t="s">
        <v>652</v>
      </c>
    </row>
    <row r="8" spans="1:17" s="37" customFormat="1" ht="15.75" customHeight="1">
      <c r="A8" s="47" t="s">
        <v>415</v>
      </c>
      <c r="B8" s="307">
        <v>9749</v>
      </c>
      <c r="C8" s="308">
        <v>10613</v>
      </c>
      <c r="D8" s="308">
        <v>11929</v>
      </c>
      <c r="E8" s="308">
        <v>13154</v>
      </c>
      <c r="F8" s="308">
        <v>11795</v>
      </c>
      <c r="G8" s="308">
        <v>12141</v>
      </c>
      <c r="H8" s="308">
        <v>12386</v>
      </c>
      <c r="I8" s="308">
        <v>11833</v>
      </c>
      <c r="J8" s="308">
        <v>10961</v>
      </c>
      <c r="K8" s="308">
        <v>10900</v>
      </c>
      <c r="L8" s="308">
        <v>10910</v>
      </c>
      <c r="M8" s="308">
        <v>11337</v>
      </c>
      <c r="N8" s="308">
        <v>12227</v>
      </c>
      <c r="O8" s="309">
        <v>13004</v>
      </c>
    </row>
    <row r="9" spans="1:17" s="37" customFormat="1" ht="15.75" customHeight="1">
      <c r="A9" s="55" t="s">
        <v>549</v>
      </c>
      <c r="B9" s="310"/>
      <c r="C9" s="310"/>
      <c r="D9" s="310"/>
      <c r="E9" s="310"/>
      <c r="F9" s="310"/>
      <c r="G9" s="418"/>
      <c r="H9" s="418"/>
      <c r="I9" s="418"/>
      <c r="J9" s="310"/>
      <c r="K9" s="455"/>
      <c r="L9" s="310"/>
      <c r="M9" s="310"/>
      <c r="N9" s="310"/>
      <c r="O9" s="311"/>
    </row>
    <row r="10" spans="1:17" s="37" customFormat="1" ht="13.5" customHeight="1">
      <c r="A10" s="51" t="s">
        <v>550</v>
      </c>
      <c r="B10" s="312">
        <v>2396.1999999999998</v>
      </c>
      <c r="C10" s="312">
        <v>2625.9</v>
      </c>
      <c r="D10" s="312">
        <v>2989.4</v>
      </c>
      <c r="E10" s="312">
        <v>3259.2</v>
      </c>
      <c r="F10" s="312">
        <v>3088.9</v>
      </c>
      <c r="G10" s="419">
        <v>3134.1</v>
      </c>
      <c r="H10" s="312">
        <v>3060.6</v>
      </c>
      <c r="I10" s="312">
        <v>2880</v>
      </c>
      <c r="J10" s="312">
        <v>2622.2</v>
      </c>
      <c r="K10" s="312">
        <v>2617.6999999999998</v>
      </c>
      <c r="L10" s="312">
        <v>2655</v>
      </c>
      <c r="M10" s="312">
        <v>2818.2</v>
      </c>
      <c r="N10" s="312">
        <v>3063.2</v>
      </c>
      <c r="O10" s="313">
        <v>3257.1</v>
      </c>
    </row>
    <row r="11" spans="1:17" s="37" customFormat="1" ht="13.5" customHeight="1">
      <c r="A11" s="51" t="s">
        <v>416</v>
      </c>
      <c r="B11" s="312">
        <v>4.4000000000000004</v>
      </c>
      <c r="C11" s="312">
        <v>9.6</v>
      </c>
      <c r="D11" s="312">
        <v>13.8</v>
      </c>
      <c r="E11" s="312">
        <v>9</v>
      </c>
      <c r="F11" s="312">
        <v>-5.2</v>
      </c>
      <c r="G11" s="419">
        <v>1.5</v>
      </c>
      <c r="H11" s="312">
        <v>-2.2999999999999998</v>
      </c>
      <c r="I11" s="312">
        <v>-5.9</v>
      </c>
      <c r="J11" s="312">
        <v>-9</v>
      </c>
      <c r="K11" s="312">
        <v>-0.2</v>
      </c>
      <c r="L11" s="312">
        <v>1.4</v>
      </c>
      <c r="M11" s="312">
        <v>6.1</v>
      </c>
      <c r="N11" s="312">
        <v>8.6999999999999993</v>
      </c>
      <c r="O11" s="313">
        <v>6.3</v>
      </c>
      <c r="P11" s="849"/>
    </row>
    <row r="12" spans="1:17" s="37" customFormat="1" ht="15.75" customHeight="1">
      <c r="A12" s="55" t="s">
        <v>417</v>
      </c>
      <c r="B12" s="312"/>
      <c r="C12" s="312"/>
      <c r="D12" s="312"/>
      <c r="E12" s="312"/>
      <c r="F12" s="312"/>
      <c r="G12" s="419"/>
      <c r="H12" s="419"/>
      <c r="I12" s="419"/>
      <c r="J12" s="312"/>
      <c r="K12" s="456"/>
      <c r="L12" s="312"/>
      <c r="M12" s="312"/>
      <c r="N12" s="312"/>
      <c r="O12" s="313"/>
    </row>
    <row r="13" spans="1:17" s="37" customFormat="1" ht="13.5" customHeight="1">
      <c r="A13" s="51" t="s">
        <v>550</v>
      </c>
      <c r="B13" s="312">
        <v>1555.5</v>
      </c>
      <c r="C13" s="312">
        <v>1707.5</v>
      </c>
      <c r="D13" s="312">
        <v>1956.2</v>
      </c>
      <c r="E13" s="312">
        <v>2119</v>
      </c>
      <c r="F13" s="312">
        <v>1965.4</v>
      </c>
      <c r="G13" s="419">
        <v>1978.2</v>
      </c>
      <c r="H13" s="312">
        <v>1904.7</v>
      </c>
      <c r="I13" s="312">
        <v>1777.2</v>
      </c>
      <c r="J13" s="312">
        <v>1609</v>
      </c>
      <c r="K13" s="312">
        <v>1601.7</v>
      </c>
      <c r="L13" s="312">
        <v>1623.6</v>
      </c>
      <c r="M13" s="312">
        <v>1746</v>
      </c>
      <c r="N13" s="312">
        <v>1900.4</v>
      </c>
      <c r="O13" s="313">
        <v>2029.2</v>
      </c>
    </row>
    <row r="14" spans="1:17" s="37" customFormat="1" ht="13.5" customHeight="1">
      <c r="A14" s="51" t="s">
        <v>416</v>
      </c>
      <c r="B14" s="312">
        <v>4.9000000000000004</v>
      </c>
      <c r="C14" s="312">
        <v>9.8000000000000007</v>
      </c>
      <c r="D14" s="312">
        <v>14.6</v>
      </c>
      <c r="E14" s="312">
        <v>8.3000000000000007</v>
      </c>
      <c r="F14" s="312">
        <v>-7.3</v>
      </c>
      <c r="G14" s="419">
        <v>0.7</v>
      </c>
      <c r="H14" s="312">
        <v>-3.7</v>
      </c>
      <c r="I14" s="312">
        <v>-6.7</v>
      </c>
      <c r="J14" s="312">
        <v>-9.5</v>
      </c>
      <c r="K14" s="312">
        <v>-0.5</v>
      </c>
      <c r="L14" s="312">
        <v>1.4</v>
      </c>
      <c r="M14" s="312">
        <v>7.5</v>
      </c>
      <c r="N14" s="312">
        <v>8.8000000000000007</v>
      </c>
      <c r="O14" s="313">
        <v>6.8</v>
      </c>
      <c r="P14" s="849"/>
    </row>
    <row r="15" spans="1:17" s="37" customFormat="1" ht="13.5" customHeight="1">
      <c r="A15" s="51" t="s">
        <v>558</v>
      </c>
      <c r="B15" s="312">
        <v>64.900000000000006</v>
      </c>
      <c r="C15" s="312">
        <v>65</v>
      </c>
      <c r="D15" s="312">
        <v>65.400000000000006</v>
      </c>
      <c r="E15" s="312">
        <v>65</v>
      </c>
      <c r="F15" s="312">
        <v>63.6</v>
      </c>
      <c r="G15" s="419">
        <v>63.1</v>
      </c>
      <c r="H15" s="312">
        <v>62.2</v>
      </c>
      <c r="I15" s="312">
        <v>61.7</v>
      </c>
      <c r="J15" s="312">
        <v>61.4</v>
      </c>
      <c r="K15" s="312">
        <v>61.2</v>
      </c>
      <c r="L15" s="312">
        <v>61.2</v>
      </c>
      <c r="M15" s="312">
        <v>62</v>
      </c>
      <c r="N15" s="312">
        <v>62</v>
      </c>
      <c r="O15" s="313">
        <v>62.3</v>
      </c>
      <c r="P15" s="849"/>
    </row>
    <row r="16" spans="1:17" s="37" customFormat="1" ht="15.75" customHeight="1">
      <c r="A16" s="55" t="s">
        <v>5</v>
      </c>
      <c r="B16" s="310"/>
      <c r="C16" s="310"/>
      <c r="D16" s="310"/>
      <c r="E16" s="310"/>
      <c r="F16" s="310"/>
      <c r="G16" s="418"/>
      <c r="H16" s="418"/>
      <c r="I16" s="418"/>
      <c r="J16" s="310"/>
      <c r="K16" s="457"/>
      <c r="L16" s="620"/>
      <c r="M16" s="620"/>
      <c r="N16" s="620"/>
      <c r="O16" s="422"/>
    </row>
    <row r="17" spans="1:16" s="37" customFormat="1" ht="13.5" customHeight="1">
      <c r="A17" s="51" t="s">
        <v>408</v>
      </c>
      <c r="B17" s="307">
        <v>58349</v>
      </c>
      <c r="C17" s="307">
        <v>62714</v>
      </c>
      <c r="D17" s="307">
        <v>65825</v>
      </c>
      <c r="E17" s="307">
        <v>68731</v>
      </c>
      <c r="F17" s="307">
        <v>66475</v>
      </c>
      <c r="G17" s="420">
        <v>66064</v>
      </c>
      <c r="H17" s="420">
        <v>66003</v>
      </c>
      <c r="I17" s="420">
        <v>63873</v>
      </c>
      <c r="J17" s="307">
        <v>59765</v>
      </c>
      <c r="K17" s="307">
        <v>59836</v>
      </c>
      <c r="L17" s="307">
        <v>62154</v>
      </c>
      <c r="M17" s="307">
        <v>64624</v>
      </c>
      <c r="N17" s="307">
        <v>68475</v>
      </c>
      <c r="O17" s="314">
        <v>71378</v>
      </c>
    </row>
    <row r="18" spans="1:16" s="37" customFormat="1" ht="13.5" customHeight="1">
      <c r="A18" s="51" t="s">
        <v>414</v>
      </c>
      <c r="B18" s="421">
        <v>16572</v>
      </c>
      <c r="C18" s="307">
        <v>17312</v>
      </c>
      <c r="D18" s="307">
        <v>18156</v>
      </c>
      <c r="E18" s="307">
        <v>19071</v>
      </c>
      <c r="F18" s="307">
        <v>19671</v>
      </c>
      <c r="G18" s="420">
        <v>20154</v>
      </c>
      <c r="H18" s="420">
        <v>20674</v>
      </c>
      <c r="I18" s="420">
        <v>20659</v>
      </c>
      <c r="J18" s="307">
        <v>19260</v>
      </c>
      <c r="K18" s="307">
        <v>19071</v>
      </c>
      <c r="L18" s="307">
        <v>18633</v>
      </c>
      <c r="M18" s="307">
        <v>18054</v>
      </c>
      <c r="N18" s="307">
        <v>18111</v>
      </c>
      <c r="O18" s="314">
        <v>18227</v>
      </c>
    </row>
    <row r="19" spans="1:16" s="37" customFormat="1" ht="13.5" customHeight="1">
      <c r="A19" s="51" t="s">
        <v>338</v>
      </c>
      <c r="B19" s="421">
        <v>26659</v>
      </c>
      <c r="C19" s="307">
        <v>27227</v>
      </c>
      <c r="D19" s="307">
        <v>29717</v>
      </c>
      <c r="E19" s="307">
        <v>30831</v>
      </c>
      <c r="F19" s="307">
        <v>29566</v>
      </c>
      <c r="G19" s="420">
        <v>29945</v>
      </c>
      <c r="H19" s="307">
        <v>28859</v>
      </c>
      <c r="I19" s="307">
        <v>27824</v>
      </c>
      <c r="J19" s="307">
        <v>26922</v>
      </c>
      <c r="K19" s="307">
        <v>26768</v>
      </c>
      <c r="L19" s="307">
        <v>26122</v>
      </c>
      <c r="M19" s="307">
        <v>27017</v>
      </c>
      <c r="N19" s="307">
        <v>27753</v>
      </c>
      <c r="O19" s="314">
        <v>28429</v>
      </c>
      <c r="P19" s="39"/>
    </row>
    <row r="20" spans="1:16" s="37" customFormat="1" ht="15.75" customHeight="1">
      <c r="A20" s="55" t="s">
        <v>608</v>
      </c>
      <c r="B20" s="469">
        <f>SUM(B21:B23)</f>
        <v>162.6</v>
      </c>
      <c r="C20" s="312">
        <f t="shared" ref="C20:K20" si="0">SUM(C21:C23)</f>
        <v>231.6</v>
      </c>
      <c r="D20" s="312">
        <f t="shared" si="0"/>
        <v>296.10000000000002</v>
      </c>
      <c r="E20" s="312">
        <f t="shared" si="0"/>
        <v>297.69999999999993</v>
      </c>
      <c r="F20" s="312">
        <f t="shared" si="0"/>
        <v>231.2</v>
      </c>
      <c r="G20" s="312">
        <f t="shared" si="0"/>
        <v>278.90000000000003</v>
      </c>
      <c r="H20" s="312">
        <f t="shared" si="0"/>
        <v>197.3</v>
      </c>
      <c r="I20" s="312">
        <f t="shared" si="0"/>
        <v>120.39999999999999</v>
      </c>
      <c r="J20" s="312">
        <f t="shared" si="0"/>
        <v>93.199999999999989</v>
      </c>
      <c r="K20" s="312">
        <f t="shared" si="0"/>
        <v>90.699999999999989</v>
      </c>
      <c r="L20" s="820">
        <v>105</v>
      </c>
      <c r="M20" s="621">
        <v>119.6</v>
      </c>
      <c r="N20" s="621">
        <v>178.2</v>
      </c>
      <c r="O20" s="315" t="s">
        <v>177</v>
      </c>
    </row>
    <row r="21" spans="1:16" s="37" customFormat="1" ht="13.5" customHeight="1">
      <c r="A21" s="51" t="s">
        <v>418</v>
      </c>
      <c r="B21" s="469">
        <v>68</v>
      </c>
      <c r="C21" s="312">
        <v>127.7</v>
      </c>
      <c r="D21" s="312">
        <v>158.19999999999999</v>
      </c>
      <c r="E21" s="312">
        <v>152.69999999999999</v>
      </c>
      <c r="F21" s="312">
        <v>128</v>
      </c>
      <c r="G21" s="312">
        <v>173.8</v>
      </c>
      <c r="H21" s="312">
        <v>98.2</v>
      </c>
      <c r="I21" s="312">
        <v>60.7</v>
      </c>
      <c r="J21" s="312">
        <v>47.9</v>
      </c>
      <c r="K21" s="312">
        <v>37.9</v>
      </c>
      <c r="L21" s="312">
        <v>51</v>
      </c>
      <c r="M21" s="312">
        <v>48.9</v>
      </c>
      <c r="N21" s="312">
        <v>89.5</v>
      </c>
      <c r="O21" s="313" t="s">
        <v>177</v>
      </c>
    </row>
    <row r="22" spans="1:16" s="37" customFormat="1" ht="13.5" customHeight="1">
      <c r="A22" s="51" t="s">
        <v>419</v>
      </c>
      <c r="B22" s="469">
        <v>71.099999999999994</v>
      </c>
      <c r="C22" s="312">
        <v>75</v>
      </c>
      <c r="D22" s="312">
        <v>100.9</v>
      </c>
      <c r="E22" s="312">
        <v>109.6</v>
      </c>
      <c r="F22" s="312">
        <v>80.7</v>
      </c>
      <c r="G22" s="312">
        <v>82.8</v>
      </c>
      <c r="H22" s="312">
        <v>84.4</v>
      </c>
      <c r="I22" s="312">
        <v>52.9</v>
      </c>
      <c r="J22" s="312">
        <v>44.3</v>
      </c>
      <c r="K22" s="312">
        <v>47.3</v>
      </c>
      <c r="L22" s="312">
        <v>45.9</v>
      </c>
      <c r="M22" s="312">
        <v>63.4</v>
      </c>
      <c r="N22" s="312">
        <v>74</v>
      </c>
      <c r="O22" s="313" t="s">
        <v>177</v>
      </c>
    </row>
    <row r="23" spans="1:16" s="37" customFormat="1" ht="13.5" customHeight="1">
      <c r="A23" s="231" t="s">
        <v>420</v>
      </c>
      <c r="B23" s="470">
        <v>23.5</v>
      </c>
      <c r="C23" s="470">
        <v>28.9</v>
      </c>
      <c r="D23" s="470">
        <v>37</v>
      </c>
      <c r="E23" s="470">
        <v>35.4</v>
      </c>
      <c r="F23" s="470">
        <v>22.5</v>
      </c>
      <c r="G23" s="470">
        <v>22.3</v>
      </c>
      <c r="H23" s="470">
        <v>14.7</v>
      </c>
      <c r="I23" s="470">
        <v>6.8</v>
      </c>
      <c r="J23" s="470">
        <v>1</v>
      </c>
      <c r="K23" s="470">
        <v>5.5</v>
      </c>
      <c r="L23" s="470">
        <v>8.1</v>
      </c>
      <c r="M23" s="470">
        <v>7.3</v>
      </c>
      <c r="N23" s="470">
        <v>14.7</v>
      </c>
      <c r="O23" s="316" t="s">
        <v>177</v>
      </c>
    </row>
    <row r="25" spans="1:16" s="281" customFormat="1" ht="12.75">
      <c r="A25" s="278" t="s">
        <v>1372</v>
      </c>
      <c r="B25" s="279"/>
      <c r="C25" s="279"/>
      <c r="D25" s="279"/>
      <c r="E25" s="279"/>
      <c r="F25" s="279"/>
      <c r="G25" s="279"/>
      <c r="H25" s="280"/>
      <c r="I25" s="280"/>
      <c r="J25" s="280"/>
      <c r="K25" s="280"/>
      <c r="L25" s="280"/>
      <c r="M25" s="280"/>
      <c r="N25" s="280"/>
    </row>
  </sheetData>
  <phoneticPr fontId="0" type="noConversion"/>
  <pageMargins left="0.78740157480314965" right="0.86614173228346458" top="0.78740157480314965" bottom="0.78740157480314965" header="0.51181102362204722" footer="0.51181102362204722"/>
  <pageSetup paperSize="9" scale="95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36"/>
  <sheetViews>
    <sheetView workbookViewId="0"/>
  </sheetViews>
  <sheetFormatPr defaultColWidth="9.28515625" defaultRowHeight="12"/>
  <cols>
    <col min="1" max="1" width="6.28515625" style="36" customWidth="1"/>
    <col min="2" max="2" width="76.42578125" style="36" customWidth="1"/>
    <col min="3" max="15" width="8.140625" style="39" customWidth="1"/>
    <col min="16" max="16384" width="9.28515625" style="36"/>
  </cols>
  <sheetData>
    <row r="1" spans="1:16">
      <c r="I1" s="202"/>
      <c r="J1" s="202"/>
      <c r="K1" s="202"/>
      <c r="L1" s="202"/>
      <c r="M1" s="202"/>
      <c r="N1" s="202"/>
      <c r="O1" s="202" t="s">
        <v>98</v>
      </c>
    </row>
    <row r="2" spans="1:16">
      <c r="I2" s="38"/>
      <c r="J2" s="38"/>
      <c r="K2" s="38"/>
      <c r="L2" s="38"/>
      <c r="M2" s="38"/>
      <c r="N2" s="38"/>
      <c r="O2" s="38" t="s">
        <v>329</v>
      </c>
    </row>
    <row r="3" spans="1:16" ht="13.5" customHeight="1"/>
    <row r="4" spans="1:16" ht="13.5" customHeight="1">
      <c r="A4" s="271" t="s">
        <v>653</v>
      </c>
      <c r="B4" s="40"/>
      <c r="C4" s="40"/>
      <c r="D4" s="40"/>
      <c r="E4" s="40"/>
      <c r="F4" s="40"/>
      <c r="G4" s="40"/>
    </row>
    <row r="5" spans="1:16" s="303" customFormat="1" ht="13.5" customHeight="1">
      <c r="A5" s="302" t="s">
        <v>330</v>
      </c>
      <c r="D5" s="304"/>
      <c r="E5" s="304"/>
      <c r="G5" s="40"/>
      <c r="H5" s="40"/>
      <c r="I5" s="848"/>
      <c r="J5" s="848"/>
      <c r="K5" s="848"/>
      <c r="L5" s="848"/>
      <c r="M5" s="848"/>
      <c r="N5" s="848"/>
      <c r="O5" s="848" t="s">
        <v>47</v>
      </c>
      <c r="P5" s="306"/>
    </row>
    <row r="6" spans="1:16" ht="56.25" customHeight="1">
      <c r="A6" s="317" t="s">
        <v>339</v>
      </c>
      <c r="B6" s="219" t="s">
        <v>559</v>
      </c>
      <c r="C6" s="318" t="s">
        <v>40</v>
      </c>
      <c r="D6" s="318" t="s">
        <v>41</v>
      </c>
      <c r="E6" s="318" t="s">
        <v>42</v>
      </c>
      <c r="F6" s="318" t="s">
        <v>43</v>
      </c>
      <c r="G6" s="318" t="s">
        <v>44</v>
      </c>
      <c r="H6" s="318" t="s">
        <v>45</v>
      </c>
      <c r="I6" s="319" t="s">
        <v>326</v>
      </c>
      <c r="J6" s="319" t="s">
        <v>327</v>
      </c>
      <c r="K6" s="319" t="s">
        <v>340</v>
      </c>
      <c r="L6" s="319" t="s">
        <v>405</v>
      </c>
      <c r="M6" s="319" t="s">
        <v>526</v>
      </c>
      <c r="N6" s="319" t="s">
        <v>601</v>
      </c>
      <c r="O6" s="320" t="s">
        <v>636</v>
      </c>
    </row>
    <row r="7" spans="1:16" ht="22.5" customHeight="1">
      <c r="A7" s="321" t="s">
        <v>341</v>
      </c>
      <c r="B7" s="322" t="s">
        <v>342</v>
      </c>
      <c r="C7" s="293">
        <v>2396178</v>
      </c>
      <c r="D7" s="293">
        <v>2625886</v>
      </c>
      <c r="E7" s="293">
        <v>2989395</v>
      </c>
      <c r="F7" s="293">
        <v>3259237</v>
      </c>
      <c r="G7" s="293">
        <v>3088901</v>
      </c>
      <c r="H7" s="293">
        <v>3134112</v>
      </c>
      <c r="I7" s="471">
        <v>3060636</v>
      </c>
      <c r="J7" s="471">
        <v>2880039</v>
      </c>
      <c r="K7" s="471">
        <v>2622210</v>
      </c>
      <c r="L7" s="471">
        <v>2617658</v>
      </c>
      <c r="M7" s="293">
        <v>2655041</v>
      </c>
      <c r="N7" s="293">
        <v>2818164</v>
      </c>
      <c r="O7" s="323">
        <v>3063165</v>
      </c>
      <c r="P7" s="52"/>
    </row>
    <row r="8" spans="1:16" ht="18.75" customHeight="1">
      <c r="A8" s="324" t="s">
        <v>343</v>
      </c>
      <c r="B8" s="322" t="s">
        <v>344</v>
      </c>
      <c r="C8" s="293">
        <v>339998</v>
      </c>
      <c r="D8" s="293">
        <v>359913</v>
      </c>
      <c r="E8" s="293">
        <v>403394</v>
      </c>
      <c r="F8" s="293">
        <v>420634</v>
      </c>
      <c r="G8" s="293">
        <v>375571</v>
      </c>
      <c r="H8" s="293">
        <v>391052</v>
      </c>
      <c r="I8" s="293">
        <v>375602</v>
      </c>
      <c r="J8" s="293">
        <v>335616</v>
      </c>
      <c r="K8" s="293">
        <v>277473</v>
      </c>
      <c r="L8" s="471">
        <v>287721</v>
      </c>
      <c r="M8" s="293">
        <v>309356</v>
      </c>
      <c r="N8" s="293">
        <v>336591</v>
      </c>
      <c r="O8" s="323">
        <v>374482</v>
      </c>
    </row>
    <row r="9" spans="1:16" ht="13.5" customHeight="1">
      <c r="A9" s="325" t="s">
        <v>345</v>
      </c>
      <c r="B9" s="326" t="s">
        <v>346</v>
      </c>
      <c r="C9" s="182">
        <v>116694</v>
      </c>
      <c r="D9" s="182">
        <v>115535</v>
      </c>
      <c r="E9" s="327">
        <v>142742</v>
      </c>
      <c r="F9" s="182">
        <v>168695</v>
      </c>
      <c r="G9" s="182">
        <v>120039</v>
      </c>
      <c r="H9" s="182">
        <v>118625</v>
      </c>
      <c r="I9" s="182">
        <v>122715</v>
      </c>
      <c r="J9" s="182">
        <v>114002</v>
      </c>
      <c r="K9" s="327">
        <v>87819</v>
      </c>
      <c r="L9" s="327">
        <v>99598</v>
      </c>
      <c r="M9" s="327">
        <v>104626</v>
      </c>
      <c r="N9" s="327">
        <v>110122</v>
      </c>
      <c r="O9" s="328">
        <v>116343</v>
      </c>
    </row>
    <row r="10" spans="1:16" ht="13.5" customHeight="1">
      <c r="A10" s="325" t="s">
        <v>347</v>
      </c>
      <c r="B10" s="326" t="s">
        <v>348</v>
      </c>
      <c r="C10" s="182">
        <v>187892</v>
      </c>
      <c r="D10" s="182">
        <v>204781</v>
      </c>
      <c r="E10" s="327">
        <v>213924</v>
      </c>
      <c r="F10" s="182">
        <v>205108</v>
      </c>
      <c r="G10" s="182">
        <v>209554</v>
      </c>
      <c r="H10" s="182">
        <v>213035</v>
      </c>
      <c r="I10" s="182">
        <v>195309</v>
      </c>
      <c r="J10" s="182">
        <v>167792</v>
      </c>
      <c r="K10" s="327">
        <v>144150</v>
      </c>
      <c r="L10" s="327">
        <v>143700</v>
      </c>
      <c r="M10" s="327">
        <v>154687</v>
      </c>
      <c r="N10" s="327">
        <v>170736</v>
      </c>
      <c r="O10" s="328">
        <v>193538</v>
      </c>
    </row>
    <row r="11" spans="1:16" ht="13.5" customHeight="1">
      <c r="A11" s="325" t="s">
        <v>349</v>
      </c>
      <c r="B11" s="326" t="s">
        <v>350</v>
      </c>
      <c r="C11" s="182">
        <v>31443</v>
      </c>
      <c r="D11" s="182">
        <v>35023</v>
      </c>
      <c r="E11" s="327">
        <v>41459</v>
      </c>
      <c r="F11" s="182">
        <v>40454</v>
      </c>
      <c r="G11" s="182">
        <v>39442</v>
      </c>
      <c r="H11" s="182">
        <v>52159</v>
      </c>
      <c r="I11" s="182">
        <v>51886</v>
      </c>
      <c r="J11" s="182">
        <v>48429</v>
      </c>
      <c r="K11" s="327">
        <v>41664</v>
      </c>
      <c r="L11" s="327">
        <v>40545</v>
      </c>
      <c r="M11" s="327">
        <v>45639</v>
      </c>
      <c r="N11" s="327">
        <v>51016</v>
      </c>
      <c r="O11" s="328">
        <v>59068</v>
      </c>
    </row>
    <row r="12" spans="1:16" ht="13.5" customHeight="1">
      <c r="A12" s="325" t="s">
        <v>351</v>
      </c>
      <c r="B12" s="326" t="s">
        <v>352</v>
      </c>
      <c r="C12" s="182">
        <v>3969</v>
      </c>
      <c r="D12" s="182">
        <v>4574</v>
      </c>
      <c r="E12" s="327">
        <v>5269</v>
      </c>
      <c r="F12" s="182">
        <v>6377</v>
      </c>
      <c r="G12" s="182">
        <v>6536</v>
      </c>
      <c r="H12" s="182">
        <v>7233</v>
      </c>
      <c r="I12" s="182">
        <v>5692</v>
      </c>
      <c r="J12" s="182">
        <v>5393</v>
      </c>
      <c r="K12" s="327">
        <v>3840</v>
      </c>
      <c r="L12" s="327">
        <v>3878</v>
      </c>
      <c r="M12" s="327">
        <v>4404</v>
      </c>
      <c r="N12" s="327">
        <v>4717</v>
      </c>
      <c r="O12" s="328">
        <v>5533</v>
      </c>
    </row>
    <row r="13" spans="1:16" ht="18.75" customHeight="1">
      <c r="A13" s="324" t="s">
        <v>353</v>
      </c>
      <c r="B13" s="322" t="s">
        <v>354</v>
      </c>
      <c r="C13" s="293">
        <v>988585</v>
      </c>
      <c r="D13" s="293">
        <v>1087711</v>
      </c>
      <c r="E13" s="293">
        <v>1241610</v>
      </c>
      <c r="F13" s="293">
        <v>1347258</v>
      </c>
      <c r="G13" s="293">
        <v>1284455</v>
      </c>
      <c r="H13" s="293">
        <v>1284031</v>
      </c>
      <c r="I13" s="471">
        <v>1227527</v>
      </c>
      <c r="J13" s="471">
        <v>1164245</v>
      </c>
      <c r="K13" s="471">
        <v>1075067</v>
      </c>
      <c r="L13" s="471">
        <v>1063741</v>
      </c>
      <c r="M13" s="293">
        <v>1072750</v>
      </c>
      <c r="N13" s="293">
        <v>1159027</v>
      </c>
      <c r="O13" s="323">
        <v>1246471</v>
      </c>
    </row>
    <row r="14" spans="1:16" ht="13.5" customHeight="1">
      <c r="A14" s="325" t="s">
        <v>355</v>
      </c>
      <c r="B14" s="326" t="s">
        <v>356</v>
      </c>
      <c r="C14" s="182">
        <v>87586</v>
      </c>
      <c r="D14" s="182">
        <v>98858</v>
      </c>
      <c r="E14" s="327">
        <v>104020</v>
      </c>
      <c r="F14" s="182">
        <v>113299</v>
      </c>
      <c r="G14" s="182">
        <v>113749</v>
      </c>
      <c r="H14" s="182">
        <v>120377</v>
      </c>
      <c r="I14" s="327">
        <v>119438</v>
      </c>
      <c r="J14" s="327">
        <v>129224</v>
      </c>
      <c r="K14" s="327">
        <v>138855</v>
      </c>
      <c r="L14" s="327">
        <v>141817</v>
      </c>
      <c r="M14" s="327">
        <v>142424</v>
      </c>
      <c r="N14" s="327">
        <v>149496</v>
      </c>
      <c r="O14" s="328">
        <v>149199</v>
      </c>
    </row>
    <row r="15" spans="1:16" ht="13.5" customHeight="1">
      <c r="A15" s="325" t="s">
        <v>357</v>
      </c>
      <c r="B15" s="326" t="s">
        <v>358</v>
      </c>
      <c r="C15" s="182">
        <v>15460</v>
      </c>
      <c r="D15" s="182">
        <v>19978</v>
      </c>
      <c r="E15" s="327">
        <v>23912</v>
      </c>
      <c r="F15" s="182">
        <v>25236</v>
      </c>
      <c r="G15" s="182">
        <v>15757</v>
      </c>
      <c r="H15" s="182">
        <v>17092</v>
      </c>
      <c r="I15" s="327">
        <v>17514</v>
      </c>
      <c r="J15" s="327">
        <v>19956</v>
      </c>
      <c r="K15" s="327">
        <v>16242</v>
      </c>
      <c r="L15" s="327">
        <v>14661</v>
      </c>
      <c r="M15" s="327">
        <v>12039</v>
      </c>
      <c r="N15" s="327">
        <v>15282</v>
      </c>
      <c r="O15" s="328">
        <v>20211</v>
      </c>
    </row>
    <row r="16" spans="1:16" ht="13.5" customHeight="1">
      <c r="A16" s="325" t="s">
        <v>359</v>
      </c>
      <c r="B16" s="326" t="s">
        <v>360</v>
      </c>
      <c r="C16" s="182">
        <v>242322</v>
      </c>
      <c r="D16" s="182">
        <v>285572</v>
      </c>
      <c r="E16" s="327">
        <v>328899</v>
      </c>
      <c r="F16" s="182">
        <v>362483</v>
      </c>
      <c r="G16" s="182">
        <v>354903</v>
      </c>
      <c r="H16" s="182">
        <v>326674</v>
      </c>
      <c r="I16" s="327">
        <v>327232</v>
      </c>
      <c r="J16" s="327">
        <v>313909</v>
      </c>
      <c r="K16" s="327">
        <v>318756</v>
      </c>
      <c r="L16" s="327">
        <v>311371</v>
      </c>
      <c r="M16" s="327">
        <v>300766</v>
      </c>
      <c r="N16" s="327">
        <v>319574</v>
      </c>
      <c r="O16" s="328">
        <v>332472</v>
      </c>
    </row>
    <row r="17" spans="1:15" ht="13.5" customHeight="1">
      <c r="A17" s="325" t="s">
        <v>361</v>
      </c>
      <c r="B17" s="326" t="s">
        <v>362</v>
      </c>
      <c r="C17" s="182">
        <v>229544</v>
      </c>
      <c r="D17" s="182">
        <v>250114</v>
      </c>
      <c r="E17" s="327">
        <v>269364</v>
      </c>
      <c r="F17" s="182">
        <v>295950</v>
      </c>
      <c r="G17" s="182">
        <v>308554</v>
      </c>
      <c r="H17" s="182">
        <v>295272</v>
      </c>
      <c r="I17" s="327">
        <v>290741</v>
      </c>
      <c r="J17" s="327">
        <v>265585</v>
      </c>
      <c r="K17" s="327">
        <v>229316</v>
      </c>
      <c r="L17" s="327">
        <v>230348</v>
      </c>
      <c r="M17" s="327">
        <v>228911</v>
      </c>
      <c r="N17" s="327">
        <v>244904</v>
      </c>
      <c r="O17" s="328">
        <v>273443</v>
      </c>
    </row>
    <row r="18" spans="1:15" ht="13.5" customHeight="1">
      <c r="A18" s="325" t="s">
        <v>363</v>
      </c>
      <c r="B18" s="326" t="s">
        <v>364</v>
      </c>
      <c r="C18" s="182">
        <v>50969</v>
      </c>
      <c r="D18" s="182">
        <v>52929</v>
      </c>
      <c r="E18" s="327">
        <v>58586</v>
      </c>
      <c r="F18" s="182">
        <v>64538</v>
      </c>
      <c r="G18" s="182">
        <v>59371</v>
      </c>
      <c r="H18" s="182">
        <v>49509</v>
      </c>
      <c r="I18" s="327">
        <v>44188</v>
      </c>
      <c r="J18" s="327">
        <v>50728</v>
      </c>
      <c r="K18" s="327">
        <v>42311</v>
      </c>
      <c r="L18" s="327">
        <v>42754</v>
      </c>
      <c r="M18" s="327">
        <v>41559</v>
      </c>
      <c r="N18" s="327">
        <v>44605</v>
      </c>
      <c r="O18" s="328">
        <v>49576</v>
      </c>
    </row>
    <row r="19" spans="1:15" ht="13.5" customHeight="1">
      <c r="A19" s="325" t="s">
        <v>365</v>
      </c>
      <c r="B19" s="326" t="s">
        <v>366</v>
      </c>
      <c r="C19" s="182">
        <v>65193</v>
      </c>
      <c r="D19" s="182">
        <v>70567</v>
      </c>
      <c r="E19" s="327">
        <v>91038</v>
      </c>
      <c r="F19" s="182">
        <v>93661</v>
      </c>
      <c r="G19" s="182">
        <v>90516</v>
      </c>
      <c r="H19" s="182">
        <v>89235</v>
      </c>
      <c r="I19" s="327">
        <v>79182</v>
      </c>
      <c r="J19" s="327">
        <v>68830</v>
      </c>
      <c r="K19" s="327">
        <v>58831</v>
      </c>
      <c r="L19" s="327">
        <v>54849</v>
      </c>
      <c r="M19" s="327">
        <v>60678</v>
      </c>
      <c r="N19" s="327">
        <v>68300</v>
      </c>
      <c r="O19" s="328">
        <v>74186</v>
      </c>
    </row>
    <row r="20" spans="1:15" ht="13.5" customHeight="1">
      <c r="A20" s="325" t="s">
        <v>367</v>
      </c>
      <c r="B20" s="326" t="s">
        <v>368</v>
      </c>
      <c r="C20" s="182">
        <v>254008</v>
      </c>
      <c r="D20" s="182">
        <v>268307</v>
      </c>
      <c r="E20" s="327">
        <v>307273</v>
      </c>
      <c r="F20" s="182">
        <v>325748</v>
      </c>
      <c r="G20" s="182">
        <v>289821</v>
      </c>
      <c r="H20" s="182">
        <v>334669</v>
      </c>
      <c r="I20" s="327">
        <v>309448</v>
      </c>
      <c r="J20" s="327">
        <v>282385</v>
      </c>
      <c r="K20" s="327">
        <v>234858</v>
      </c>
      <c r="L20" s="327">
        <v>234520</v>
      </c>
      <c r="M20" s="327">
        <v>255024</v>
      </c>
      <c r="N20" s="327">
        <v>284096</v>
      </c>
      <c r="O20" s="328">
        <v>312418</v>
      </c>
    </row>
    <row r="21" spans="1:15" ht="13.5" customHeight="1">
      <c r="A21" s="325" t="s">
        <v>369</v>
      </c>
      <c r="B21" s="326" t="s">
        <v>370</v>
      </c>
      <c r="C21" s="182">
        <v>43503</v>
      </c>
      <c r="D21" s="182">
        <v>41386</v>
      </c>
      <c r="E21" s="327">
        <v>58518</v>
      </c>
      <c r="F21" s="182">
        <v>66343</v>
      </c>
      <c r="G21" s="182">
        <v>51784</v>
      </c>
      <c r="H21" s="182">
        <v>51203</v>
      </c>
      <c r="I21" s="327">
        <v>39784</v>
      </c>
      <c r="J21" s="327">
        <v>33628</v>
      </c>
      <c r="K21" s="327">
        <v>35898</v>
      </c>
      <c r="L21" s="327">
        <v>33421</v>
      </c>
      <c r="M21" s="327">
        <v>31349</v>
      </c>
      <c r="N21" s="327">
        <v>32770</v>
      </c>
      <c r="O21" s="328">
        <v>34966</v>
      </c>
    </row>
    <row r="22" spans="1:15" ht="18.75" customHeight="1">
      <c r="A22" s="324" t="s">
        <v>371</v>
      </c>
      <c r="B22" s="322" t="s">
        <v>372</v>
      </c>
      <c r="C22" s="293">
        <v>1067595</v>
      </c>
      <c r="D22" s="293">
        <v>1178262</v>
      </c>
      <c r="E22" s="293">
        <v>1344391</v>
      </c>
      <c r="F22" s="293">
        <v>1491345</v>
      </c>
      <c r="G22" s="293">
        <v>1428875</v>
      </c>
      <c r="H22" s="293">
        <v>1459029</v>
      </c>
      <c r="I22" s="293">
        <v>1457507</v>
      </c>
      <c r="J22" s="293">
        <v>1380178</v>
      </c>
      <c r="K22" s="293">
        <v>1269670</v>
      </c>
      <c r="L22" s="471">
        <v>1266196</v>
      </c>
      <c r="M22" s="293">
        <v>1272935</v>
      </c>
      <c r="N22" s="293">
        <v>1322546</v>
      </c>
      <c r="O22" s="323">
        <v>1442212</v>
      </c>
    </row>
    <row r="23" spans="1:15" ht="13.5" customHeight="1">
      <c r="A23" s="325" t="s">
        <v>373</v>
      </c>
      <c r="B23" s="326" t="s">
        <v>374</v>
      </c>
      <c r="C23" s="182">
        <v>282281</v>
      </c>
      <c r="D23" s="182">
        <v>324879</v>
      </c>
      <c r="E23" s="327">
        <v>387096</v>
      </c>
      <c r="F23" s="327">
        <v>430464</v>
      </c>
      <c r="G23" s="327">
        <v>433803</v>
      </c>
      <c r="H23" s="327">
        <v>460084</v>
      </c>
      <c r="I23" s="327">
        <v>494063</v>
      </c>
      <c r="J23" s="327">
        <v>494783</v>
      </c>
      <c r="K23" s="327">
        <v>467651</v>
      </c>
      <c r="L23" s="327">
        <v>460384</v>
      </c>
      <c r="M23" s="327">
        <v>467526</v>
      </c>
      <c r="N23" s="327">
        <v>484950</v>
      </c>
      <c r="O23" s="328">
        <v>525615</v>
      </c>
    </row>
    <row r="24" spans="1:15" ht="13.5" customHeight="1">
      <c r="A24" s="325" t="s">
        <v>375</v>
      </c>
      <c r="B24" s="326" t="s">
        <v>376</v>
      </c>
      <c r="C24" s="182">
        <v>60985</v>
      </c>
      <c r="D24" s="182">
        <v>65240</v>
      </c>
      <c r="E24" s="327">
        <v>67495</v>
      </c>
      <c r="F24" s="327">
        <v>81098</v>
      </c>
      <c r="G24" s="327">
        <v>80799</v>
      </c>
      <c r="H24" s="327">
        <v>80264</v>
      </c>
      <c r="I24" s="327">
        <v>75902</v>
      </c>
      <c r="J24" s="327">
        <v>74905</v>
      </c>
      <c r="K24" s="327">
        <v>74309</v>
      </c>
      <c r="L24" s="327">
        <v>75253</v>
      </c>
      <c r="M24" s="327">
        <v>83588</v>
      </c>
      <c r="N24" s="327">
        <v>82296</v>
      </c>
      <c r="O24" s="328">
        <v>91683</v>
      </c>
    </row>
    <row r="25" spans="1:15" ht="13.5" customHeight="1">
      <c r="A25" s="325" t="s">
        <v>377</v>
      </c>
      <c r="B25" s="326" t="s">
        <v>378</v>
      </c>
      <c r="C25" s="182">
        <v>30575</v>
      </c>
      <c r="D25" s="182">
        <v>32347</v>
      </c>
      <c r="E25" s="327">
        <v>35705</v>
      </c>
      <c r="F25" s="327">
        <v>40741</v>
      </c>
      <c r="G25" s="327">
        <v>38256</v>
      </c>
      <c r="H25" s="327">
        <v>39067</v>
      </c>
      <c r="I25" s="327">
        <v>42348</v>
      </c>
      <c r="J25" s="327">
        <v>42756</v>
      </c>
      <c r="K25" s="327">
        <v>36938</v>
      </c>
      <c r="L25" s="327">
        <v>35549</v>
      </c>
      <c r="M25" s="327">
        <v>35204</v>
      </c>
      <c r="N25" s="327">
        <v>35586</v>
      </c>
      <c r="O25" s="328">
        <v>39832</v>
      </c>
    </row>
    <row r="26" spans="1:15" ht="13.5" customHeight="1">
      <c r="A26" s="325" t="s">
        <v>379</v>
      </c>
      <c r="B26" s="326" t="s">
        <v>380</v>
      </c>
      <c r="C26" s="182">
        <v>50708</v>
      </c>
      <c r="D26" s="182">
        <v>56225</v>
      </c>
      <c r="E26" s="327">
        <v>64657</v>
      </c>
      <c r="F26" s="327">
        <v>66537</v>
      </c>
      <c r="G26" s="327">
        <v>65846</v>
      </c>
      <c r="H26" s="327">
        <v>60847</v>
      </c>
      <c r="I26" s="327">
        <v>61470</v>
      </c>
      <c r="J26" s="327">
        <v>57670</v>
      </c>
      <c r="K26" s="327">
        <v>48913</v>
      </c>
      <c r="L26" s="327">
        <v>47724</v>
      </c>
      <c r="M26" s="327">
        <v>49806</v>
      </c>
      <c r="N26" s="327">
        <v>51119</v>
      </c>
      <c r="O26" s="328">
        <v>55056</v>
      </c>
    </row>
    <row r="27" spans="1:15" ht="13.5" customHeight="1">
      <c r="A27" s="325" t="s">
        <v>381</v>
      </c>
      <c r="B27" s="326" t="s">
        <v>382</v>
      </c>
      <c r="C27" s="182">
        <v>244629</v>
      </c>
      <c r="D27" s="182">
        <v>271902</v>
      </c>
      <c r="E27" s="327">
        <v>302935</v>
      </c>
      <c r="F27" s="327">
        <v>333367</v>
      </c>
      <c r="G27" s="327">
        <v>289358</v>
      </c>
      <c r="H27" s="327">
        <v>274350</v>
      </c>
      <c r="I27" s="327">
        <v>248964</v>
      </c>
      <c r="J27" s="327">
        <v>211049</v>
      </c>
      <c r="K27" s="327">
        <v>176338</v>
      </c>
      <c r="L27" s="327">
        <v>171943</v>
      </c>
      <c r="M27" s="327">
        <v>170890</v>
      </c>
      <c r="N27" s="327">
        <v>176533</v>
      </c>
      <c r="O27" s="328">
        <v>198494</v>
      </c>
    </row>
    <row r="28" spans="1:15" ht="13.5" customHeight="1">
      <c r="A28" s="325" t="s">
        <v>383</v>
      </c>
      <c r="B28" s="326" t="s">
        <v>384</v>
      </c>
      <c r="C28" s="182">
        <v>44900</v>
      </c>
      <c r="D28" s="182">
        <v>47012</v>
      </c>
      <c r="E28" s="327">
        <v>55673</v>
      </c>
      <c r="F28" s="327">
        <v>58308</v>
      </c>
      <c r="G28" s="327">
        <v>58554</v>
      </c>
      <c r="H28" s="327">
        <v>65261</v>
      </c>
      <c r="I28" s="327">
        <v>68288</v>
      </c>
      <c r="J28" s="327">
        <v>60181</v>
      </c>
      <c r="K28" s="327">
        <v>59551</v>
      </c>
      <c r="L28" s="327">
        <v>62958</v>
      </c>
      <c r="M28" s="327">
        <v>64997</v>
      </c>
      <c r="N28" s="327">
        <v>65514</v>
      </c>
      <c r="O28" s="328">
        <v>69804</v>
      </c>
    </row>
    <row r="29" spans="1:15" ht="13.5" customHeight="1">
      <c r="A29" s="325" t="s">
        <v>385</v>
      </c>
      <c r="B29" s="326" t="s">
        <v>386</v>
      </c>
      <c r="C29" s="182">
        <v>329851</v>
      </c>
      <c r="D29" s="182">
        <v>354796</v>
      </c>
      <c r="E29" s="327">
        <v>395411</v>
      </c>
      <c r="F29" s="327">
        <v>446364</v>
      </c>
      <c r="G29" s="327">
        <v>429871</v>
      </c>
      <c r="H29" s="327">
        <v>449892</v>
      </c>
      <c r="I29" s="327">
        <v>439868</v>
      </c>
      <c r="J29" s="327">
        <v>416813</v>
      </c>
      <c r="K29" s="327">
        <v>385499</v>
      </c>
      <c r="L29" s="327">
        <v>392372</v>
      </c>
      <c r="M29" s="327">
        <v>381847</v>
      </c>
      <c r="N29" s="327">
        <v>405586</v>
      </c>
      <c r="O29" s="328">
        <v>438218</v>
      </c>
    </row>
    <row r="30" spans="1:15" ht="13.5" customHeight="1">
      <c r="A30" s="325" t="s">
        <v>387</v>
      </c>
      <c r="B30" s="326" t="s">
        <v>388</v>
      </c>
      <c r="C30" s="182">
        <v>1140</v>
      </c>
      <c r="D30" s="182">
        <v>1305</v>
      </c>
      <c r="E30" s="327">
        <v>1450</v>
      </c>
      <c r="F30" s="327">
        <v>1103</v>
      </c>
      <c r="G30" s="327">
        <v>708</v>
      </c>
      <c r="H30" s="327">
        <v>1042</v>
      </c>
      <c r="I30" s="327">
        <v>1419</v>
      </c>
      <c r="J30" s="327">
        <v>1229</v>
      </c>
      <c r="K30" s="327">
        <v>1019</v>
      </c>
      <c r="L30" s="327">
        <v>928</v>
      </c>
      <c r="M30" s="327">
        <v>834</v>
      </c>
      <c r="N30" s="327">
        <v>908</v>
      </c>
      <c r="O30" s="328">
        <v>1116</v>
      </c>
    </row>
    <row r="31" spans="1:15" ht="13.5" customHeight="1">
      <c r="A31" s="329" t="s">
        <v>389</v>
      </c>
      <c r="B31" s="330" t="s">
        <v>390</v>
      </c>
      <c r="C31" s="331">
        <v>22526</v>
      </c>
      <c r="D31" s="331">
        <v>24556</v>
      </c>
      <c r="E31" s="332">
        <v>33969</v>
      </c>
      <c r="F31" s="332">
        <v>33363</v>
      </c>
      <c r="G31" s="332">
        <v>31680</v>
      </c>
      <c r="H31" s="332">
        <v>28222</v>
      </c>
      <c r="I31" s="332">
        <v>25185</v>
      </c>
      <c r="J31" s="332">
        <v>20792</v>
      </c>
      <c r="K31" s="332">
        <v>19452</v>
      </c>
      <c r="L31" s="332">
        <v>19085</v>
      </c>
      <c r="M31" s="332">
        <v>18243</v>
      </c>
      <c r="N31" s="332">
        <v>20054</v>
      </c>
      <c r="O31" s="333">
        <v>22394</v>
      </c>
    </row>
    <row r="33" spans="1:15" s="281" customFormat="1" ht="12.75">
      <c r="A33" s="278" t="s">
        <v>1372</v>
      </c>
      <c r="B33" s="279"/>
      <c r="C33" s="279"/>
      <c r="D33" s="279"/>
      <c r="E33" s="279"/>
      <c r="F33" s="279"/>
      <c r="G33" s="279"/>
      <c r="H33" s="280"/>
      <c r="J33" s="280"/>
      <c r="K33" s="280"/>
      <c r="L33" s="280"/>
      <c r="M33" s="280"/>
      <c r="N33" s="280"/>
      <c r="O33" s="280"/>
    </row>
    <row r="36" spans="1:15">
      <c r="N36" s="821"/>
      <c r="O36" s="821"/>
    </row>
  </sheetData>
  <phoneticPr fontId="0" type="noConversion"/>
  <pageMargins left="0.78740157480314965" right="0.86614173228346458" top="0.78740157480314965" bottom="0.78740157480314965" header="0.51181102362204722" footer="0.51181102362204722"/>
  <pageSetup paperSize="9" scale="8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0"/>
  <sheetViews>
    <sheetView workbookViewId="0"/>
  </sheetViews>
  <sheetFormatPr defaultColWidth="9.28515625" defaultRowHeight="12"/>
  <cols>
    <col min="1" max="1" width="5.5703125" style="36" customWidth="1"/>
    <col min="2" max="2" width="76.28515625" style="36" customWidth="1"/>
    <col min="3" max="15" width="8.140625" style="39" customWidth="1"/>
    <col min="16" max="16384" width="9.28515625" style="36"/>
  </cols>
  <sheetData>
    <row r="1" spans="1:17">
      <c r="I1" s="202"/>
      <c r="J1" s="202"/>
      <c r="K1" s="202"/>
      <c r="L1" s="202"/>
      <c r="M1" s="202"/>
      <c r="N1" s="202"/>
      <c r="O1" s="202" t="s">
        <v>98</v>
      </c>
    </row>
    <row r="2" spans="1:17">
      <c r="I2" s="38"/>
      <c r="J2" s="38"/>
      <c r="K2" s="38"/>
      <c r="L2" s="38"/>
      <c r="M2" s="38"/>
      <c r="N2" s="38"/>
      <c r="O2" s="38" t="s">
        <v>329</v>
      </c>
    </row>
    <row r="3" spans="1:17" ht="13.5" customHeight="1"/>
    <row r="4" spans="1:17" ht="13.5" customHeight="1">
      <c r="A4" s="271" t="s">
        <v>654</v>
      </c>
      <c r="B4" s="40"/>
      <c r="C4" s="40"/>
      <c r="D4" s="40"/>
      <c r="E4" s="40"/>
      <c r="F4" s="40"/>
      <c r="G4" s="40"/>
      <c r="I4" s="848"/>
      <c r="J4" s="848"/>
      <c r="K4" s="848"/>
      <c r="L4" s="848"/>
      <c r="M4" s="848"/>
      <c r="N4" s="848"/>
      <c r="O4" s="848"/>
    </row>
    <row r="5" spans="1:17" s="303" customFormat="1" ht="13.5" customHeight="1">
      <c r="A5" s="302" t="s">
        <v>330</v>
      </c>
      <c r="D5" s="304"/>
      <c r="E5" s="304"/>
      <c r="F5" s="40"/>
      <c r="G5" s="40"/>
      <c r="H5" s="40"/>
      <c r="I5" s="848"/>
      <c r="J5" s="848"/>
      <c r="K5" s="848"/>
      <c r="L5" s="848"/>
      <c r="M5" s="848"/>
      <c r="N5" s="848"/>
      <c r="O5" s="848" t="s">
        <v>47</v>
      </c>
      <c r="P5" s="306"/>
      <c r="Q5" s="306"/>
    </row>
    <row r="6" spans="1:17" ht="56.25" customHeight="1">
      <c r="A6" s="317" t="s">
        <v>391</v>
      </c>
      <c r="B6" s="219" t="s">
        <v>559</v>
      </c>
      <c r="C6" s="318" t="s">
        <v>331</v>
      </c>
      <c r="D6" s="318" t="s">
        <v>332</v>
      </c>
      <c r="E6" s="318" t="s">
        <v>333</v>
      </c>
      <c r="F6" s="318" t="s">
        <v>334</v>
      </c>
      <c r="G6" s="318" t="s">
        <v>44</v>
      </c>
      <c r="H6" s="318" t="s">
        <v>45</v>
      </c>
      <c r="I6" s="319" t="s">
        <v>326</v>
      </c>
      <c r="J6" s="319" t="s">
        <v>327</v>
      </c>
      <c r="K6" s="319" t="s">
        <v>340</v>
      </c>
      <c r="L6" s="319" t="s">
        <v>405</v>
      </c>
      <c r="M6" s="319" t="s">
        <v>526</v>
      </c>
      <c r="N6" s="319" t="s">
        <v>601</v>
      </c>
      <c r="O6" s="320" t="s">
        <v>636</v>
      </c>
    </row>
    <row r="7" spans="1:17" ht="22.5" customHeight="1">
      <c r="A7" s="321" t="s">
        <v>341</v>
      </c>
      <c r="B7" s="322" t="s">
        <v>342</v>
      </c>
      <c r="C7" s="293">
        <v>1555543</v>
      </c>
      <c r="D7" s="293">
        <v>1707492</v>
      </c>
      <c r="E7" s="293">
        <v>1956157</v>
      </c>
      <c r="F7" s="293">
        <v>2119042</v>
      </c>
      <c r="G7" s="293">
        <v>1965376</v>
      </c>
      <c r="H7" s="471">
        <v>1978255</v>
      </c>
      <c r="I7" s="471">
        <v>1904749</v>
      </c>
      <c r="J7" s="471">
        <v>1777190</v>
      </c>
      <c r="K7" s="471">
        <v>1608991</v>
      </c>
      <c r="L7" s="471">
        <v>1601694</v>
      </c>
      <c r="M7" s="471">
        <v>1623556</v>
      </c>
      <c r="N7" s="471">
        <v>1745952</v>
      </c>
      <c r="O7" s="472">
        <v>1900358</v>
      </c>
      <c r="P7" s="52"/>
    </row>
    <row r="8" spans="1:17" ht="18.75" customHeight="1">
      <c r="A8" s="324" t="s">
        <v>343</v>
      </c>
      <c r="B8" s="322" t="s">
        <v>344</v>
      </c>
      <c r="C8" s="293">
        <v>200461</v>
      </c>
      <c r="D8" s="293">
        <v>205804</v>
      </c>
      <c r="E8" s="293">
        <v>232626</v>
      </c>
      <c r="F8" s="293">
        <v>236075</v>
      </c>
      <c r="G8" s="293">
        <v>194750</v>
      </c>
      <c r="H8" s="293">
        <v>201622</v>
      </c>
      <c r="I8" s="293">
        <v>189757</v>
      </c>
      <c r="J8" s="293">
        <v>173968</v>
      </c>
      <c r="K8" s="293">
        <v>134484</v>
      </c>
      <c r="L8" s="471">
        <v>142827</v>
      </c>
      <c r="M8" s="293">
        <v>154662</v>
      </c>
      <c r="N8" s="293">
        <v>164930</v>
      </c>
      <c r="O8" s="323">
        <v>179551</v>
      </c>
    </row>
    <row r="9" spans="1:17" ht="13.5" customHeight="1">
      <c r="A9" s="325" t="s">
        <v>345</v>
      </c>
      <c r="B9" s="326" t="s">
        <v>346</v>
      </c>
      <c r="C9" s="182">
        <v>77405</v>
      </c>
      <c r="D9" s="182">
        <v>73747</v>
      </c>
      <c r="E9" s="182">
        <v>95880</v>
      </c>
      <c r="F9" s="182">
        <v>119682</v>
      </c>
      <c r="G9" s="182">
        <v>64608</v>
      </c>
      <c r="H9" s="182">
        <v>65750</v>
      </c>
      <c r="I9" s="182">
        <v>67995</v>
      </c>
      <c r="J9" s="182">
        <v>64753</v>
      </c>
      <c r="K9" s="182">
        <v>42959</v>
      </c>
      <c r="L9" s="327">
        <v>54112</v>
      </c>
      <c r="M9" s="182">
        <v>58995</v>
      </c>
      <c r="N9" s="182">
        <v>60840</v>
      </c>
      <c r="O9" s="292">
        <v>61804</v>
      </c>
    </row>
    <row r="10" spans="1:17" ht="13.5" customHeight="1">
      <c r="A10" s="325" t="s">
        <v>347</v>
      </c>
      <c r="B10" s="326" t="s">
        <v>348</v>
      </c>
      <c r="C10" s="182">
        <v>97624</v>
      </c>
      <c r="D10" s="182">
        <v>102929</v>
      </c>
      <c r="E10" s="182">
        <v>103652</v>
      </c>
      <c r="F10" s="182">
        <v>83787</v>
      </c>
      <c r="G10" s="182">
        <v>96956</v>
      </c>
      <c r="H10" s="182">
        <v>94302</v>
      </c>
      <c r="I10" s="182">
        <v>82648</v>
      </c>
      <c r="J10" s="182">
        <v>72617</v>
      </c>
      <c r="K10" s="182">
        <v>60300</v>
      </c>
      <c r="L10" s="327">
        <v>57504</v>
      </c>
      <c r="M10" s="182">
        <v>59937</v>
      </c>
      <c r="N10" s="182">
        <v>64616</v>
      </c>
      <c r="O10" s="292">
        <v>72157</v>
      </c>
    </row>
    <row r="11" spans="1:17" ht="13.5" customHeight="1">
      <c r="A11" s="325" t="s">
        <v>349</v>
      </c>
      <c r="B11" s="326" t="s">
        <v>350</v>
      </c>
      <c r="C11" s="182">
        <v>23221</v>
      </c>
      <c r="D11" s="182">
        <v>26396</v>
      </c>
      <c r="E11" s="182">
        <v>30188</v>
      </c>
      <c r="F11" s="182">
        <v>29425</v>
      </c>
      <c r="G11" s="182">
        <v>29000</v>
      </c>
      <c r="H11" s="182">
        <v>37151</v>
      </c>
      <c r="I11" s="182">
        <v>35782</v>
      </c>
      <c r="J11" s="182">
        <v>33387</v>
      </c>
      <c r="K11" s="182">
        <v>29117</v>
      </c>
      <c r="L11" s="327">
        <v>28903</v>
      </c>
      <c r="M11" s="182">
        <v>33287</v>
      </c>
      <c r="N11" s="182">
        <v>36589</v>
      </c>
      <c r="O11" s="292">
        <v>42273</v>
      </c>
    </row>
    <row r="12" spans="1:17" ht="13.5" customHeight="1">
      <c r="A12" s="325" t="s">
        <v>351</v>
      </c>
      <c r="B12" s="326" t="s">
        <v>352</v>
      </c>
      <c r="C12" s="182">
        <v>2211</v>
      </c>
      <c r="D12" s="182">
        <v>2732</v>
      </c>
      <c r="E12" s="182">
        <v>2906</v>
      </c>
      <c r="F12" s="182">
        <v>3181</v>
      </c>
      <c r="G12" s="182">
        <v>4186</v>
      </c>
      <c r="H12" s="182">
        <v>4419</v>
      </c>
      <c r="I12" s="182">
        <v>3332</v>
      </c>
      <c r="J12" s="182">
        <v>3211</v>
      </c>
      <c r="K12" s="182">
        <v>2108</v>
      </c>
      <c r="L12" s="327">
        <v>2308</v>
      </c>
      <c r="M12" s="182">
        <v>2443</v>
      </c>
      <c r="N12" s="182">
        <v>2885</v>
      </c>
      <c r="O12" s="292">
        <v>3317</v>
      </c>
    </row>
    <row r="13" spans="1:17" ht="18.75" customHeight="1">
      <c r="A13" s="324" t="s">
        <v>353</v>
      </c>
      <c r="B13" s="322" t="s">
        <v>354</v>
      </c>
      <c r="C13" s="293">
        <v>645845</v>
      </c>
      <c r="D13" s="293">
        <v>722482</v>
      </c>
      <c r="E13" s="293">
        <v>827460</v>
      </c>
      <c r="F13" s="293">
        <v>902380</v>
      </c>
      <c r="G13" s="293">
        <v>849637</v>
      </c>
      <c r="H13" s="293">
        <v>866012</v>
      </c>
      <c r="I13" s="471">
        <v>821833</v>
      </c>
      <c r="J13" s="471">
        <v>757426</v>
      </c>
      <c r="K13" s="471">
        <v>696723</v>
      </c>
      <c r="L13" s="471">
        <v>682076</v>
      </c>
      <c r="M13" s="293">
        <v>682185</v>
      </c>
      <c r="N13" s="293">
        <v>744383</v>
      </c>
      <c r="O13" s="323">
        <v>805502</v>
      </c>
    </row>
    <row r="14" spans="1:17" ht="13.5" customHeight="1">
      <c r="A14" s="325" t="s">
        <v>355</v>
      </c>
      <c r="B14" s="326" t="s">
        <v>356</v>
      </c>
      <c r="C14" s="182">
        <v>50286</v>
      </c>
      <c r="D14" s="182">
        <v>58882</v>
      </c>
      <c r="E14" s="182">
        <v>62969</v>
      </c>
      <c r="F14" s="182">
        <v>70102</v>
      </c>
      <c r="G14" s="182">
        <v>70208</v>
      </c>
      <c r="H14" s="182">
        <v>79123</v>
      </c>
      <c r="I14" s="327">
        <v>82253</v>
      </c>
      <c r="J14" s="327">
        <v>87065</v>
      </c>
      <c r="K14" s="327">
        <v>85498</v>
      </c>
      <c r="L14" s="327">
        <v>88612</v>
      </c>
      <c r="M14" s="327">
        <v>82296</v>
      </c>
      <c r="N14" s="327">
        <v>84560</v>
      </c>
      <c r="O14" s="328">
        <v>83282</v>
      </c>
    </row>
    <row r="15" spans="1:17" ht="13.5" customHeight="1">
      <c r="A15" s="325" t="s">
        <v>357</v>
      </c>
      <c r="B15" s="326" t="s">
        <v>358</v>
      </c>
      <c r="C15" s="182">
        <v>9999</v>
      </c>
      <c r="D15" s="182">
        <v>13674</v>
      </c>
      <c r="E15" s="182">
        <v>17312</v>
      </c>
      <c r="F15" s="182">
        <v>18496</v>
      </c>
      <c r="G15" s="182">
        <v>10759</v>
      </c>
      <c r="H15" s="182">
        <v>12533</v>
      </c>
      <c r="I15" s="327">
        <v>12968</v>
      </c>
      <c r="J15" s="327">
        <v>14870</v>
      </c>
      <c r="K15" s="327">
        <v>11348</v>
      </c>
      <c r="L15" s="327">
        <v>10108</v>
      </c>
      <c r="M15" s="327">
        <v>6514</v>
      </c>
      <c r="N15" s="327">
        <v>10104</v>
      </c>
      <c r="O15" s="328">
        <v>14131</v>
      </c>
    </row>
    <row r="16" spans="1:17" ht="13.5" customHeight="1">
      <c r="A16" s="325" t="s">
        <v>359</v>
      </c>
      <c r="B16" s="326" t="s">
        <v>360</v>
      </c>
      <c r="C16" s="182">
        <v>152853</v>
      </c>
      <c r="D16" s="182">
        <v>188310</v>
      </c>
      <c r="E16" s="182">
        <v>212558</v>
      </c>
      <c r="F16" s="182">
        <v>230201</v>
      </c>
      <c r="G16" s="182">
        <v>227171</v>
      </c>
      <c r="H16" s="182">
        <v>216422</v>
      </c>
      <c r="I16" s="327">
        <v>208778</v>
      </c>
      <c r="J16" s="327">
        <v>192463</v>
      </c>
      <c r="K16" s="327">
        <v>206216</v>
      </c>
      <c r="L16" s="327">
        <v>194001</v>
      </c>
      <c r="M16" s="182">
        <v>190826</v>
      </c>
      <c r="N16" s="182">
        <v>207424</v>
      </c>
      <c r="O16" s="292">
        <v>210800</v>
      </c>
    </row>
    <row r="17" spans="1:16" ht="13.5" customHeight="1">
      <c r="A17" s="325" t="s">
        <v>361</v>
      </c>
      <c r="B17" s="326" t="s">
        <v>362</v>
      </c>
      <c r="C17" s="182">
        <v>151885</v>
      </c>
      <c r="D17" s="182">
        <v>164166</v>
      </c>
      <c r="E17" s="182">
        <v>178856</v>
      </c>
      <c r="F17" s="182">
        <v>188856</v>
      </c>
      <c r="G17" s="182">
        <v>196278</v>
      </c>
      <c r="H17" s="182">
        <v>189047</v>
      </c>
      <c r="I17" s="327">
        <v>185534</v>
      </c>
      <c r="J17" s="327">
        <v>163977</v>
      </c>
      <c r="K17" s="327">
        <v>142887</v>
      </c>
      <c r="L17" s="327">
        <v>147990</v>
      </c>
      <c r="M17" s="182">
        <v>147416</v>
      </c>
      <c r="N17" s="182">
        <v>161067</v>
      </c>
      <c r="O17" s="292">
        <v>183769</v>
      </c>
    </row>
    <row r="18" spans="1:16" ht="13.5" customHeight="1">
      <c r="A18" s="325" t="s">
        <v>363</v>
      </c>
      <c r="B18" s="326" t="s">
        <v>364</v>
      </c>
      <c r="C18" s="182">
        <v>35966</v>
      </c>
      <c r="D18" s="182">
        <v>36873</v>
      </c>
      <c r="E18" s="182">
        <v>40936</v>
      </c>
      <c r="F18" s="182">
        <v>44847</v>
      </c>
      <c r="G18" s="182">
        <v>39990</v>
      </c>
      <c r="H18" s="182">
        <v>32263</v>
      </c>
      <c r="I18" s="327">
        <v>29116</v>
      </c>
      <c r="J18" s="327">
        <v>32738</v>
      </c>
      <c r="K18" s="327">
        <v>27370</v>
      </c>
      <c r="L18" s="327">
        <v>25974</v>
      </c>
      <c r="M18" s="182">
        <v>25332</v>
      </c>
      <c r="N18" s="182">
        <v>27220</v>
      </c>
      <c r="O18" s="292">
        <v>31072</v>
      </c>
    </row>
    <row r="19" spans="1:16" ht="13.5" customHeight="1">
      <c r="A19" s="325" t="s">
        <v>365</v>
      </c>
      <c r="B19" s="326" t="s">
        <v>366</v>
      </c>
      <c r="C19" s="182">
        <v>48201</v>
      </c>
      <c r="D19" s="182">
        <v>52059</v>
      </c>
      <c r="E19" s="182">
        <v>66670</v>
      </c>
      <c r="F19" s="182">
        <v>67377</v>
      </c>
      <c r="G19" s="182">
        <v>65499</v>
      </c>
      <c r="H19" s="182">
        <v>60469</v>
      </c>
      <c r="I19" s="327">
        <v>55242</v>
      </c>
      <c r="J19" s="327">
        <v>46008</v>
      </c>
      <c r="K19" s="327">
        <v>39682</v>
      </c>
      <c r="L19" s="327">
        <v>37589</v>
      </c>
      <c r="M19" s="182">
        <v>43090</v>
      </c>
      <c r="N19" s="182">
        <v>48754</v>
      </c>
      <c r="O19" s="292">
        <v>55138</v>
      </c>
    </row>
    <row r="20" spans="1:16" ht="13.5" customHeight="1">
      <c r="A20" s="325" t="s">
        <v>367</v>
      </c>
      <c r="B20" s="326" t="s">
        <v>368</v>
      </c>
      <c r="C20" s="182">
        <v>167865</v>
      </c>
      <c r="D20" s="182">
        <v>181525</v>
      </c>
      <c r="E20" s="182">
        <v>210650</v>
      </c>
      <c r="F20" s="182">
        <v>237110</v>
      </c>
      <c r="G20" s="182">
        <v>204168</v>
      </c>
      <c r="H20" s="182">
        <v>237939</v>
      </c>
      <c r="I20" s="327">
        <v>221300</v>
      </c>
      <c r="J20" s="327">
        <v>197822</v>
      </c>
      <c r="K20" s="327">
        <v>158358</v>
      </c>
      <c r="L20" s="327">
        <v>155497</v>
      </c>
      <c r="M20" s="182">
        <v>164661</v>
      </c>
      <c r="N20" s="182">
        <v>182675</v>
      </c>
      <c r="O20" s="292">
        <v>203980</v>
      </c>
    </row>
    <row r="21" spans="1:16" ht="13.5" customHeight="1">
      <c r="A21" s="325" t="s">
        <v>369</v>
      </c>
      <c r="B21" s="326" t="s">
        <v>370</v>
      </c>
      <c r="C21" s="182">
        <v>28790</v>
      </c>
      <c r="D21" s="182">
        <v>26993</v>
      </c>
      <c r="E21" s="182">
        <v>37509</v>
      </c>
      <c r="F21" s="182">
        <v>45391</v>
      </c>
      <c r="G21" s="182">
        <v>35564</v>
      </c>
      <c r="H21" s="182">
        <v>38216</v>
      </c>
      <c r="I21" s="327">
        <v>26642</v>
      </c>
      <c r="J21" s="327">
        <v>22483</v>
      </c>
      <c r="K21" s="327">
        <v>25364</v>
      </c>
      <c r="L21" s="327">
        <v>22305</v>
      </c>
      <c r="M21" s="327">
        <v>22050</v>
      </c>
      <c r="N21" s="327">
        <v>22579</v>
      </c>
      <c r="O21" s="328">
        <v>23330</v>
      </c>
    </row>
    <row r="22" spans="1:16" ht="18.75" customHeight="1">
      <c r="A22" s="324" t="s">
        <v>371</v>
      </c>
      <c r="B22" s="322" t="s">
        <v>392</v>
      </c>
      <c r="C22" s="293">
        <v>709237</v>
      </c>
      <c r="D22" s="293">
        <v>779206</v>
      </c>
      <c r="E22" s="293">
        <v>896071</v>
      </c>
      <c r="F22" s="293">
        <v>980587</v>
      </c>
      <c r="G22" s="293">
        <v>920989</v>
      </c>
      <c r="H22" s="293">
        <v>910621</v>
      </c>
      <c r="I22" s="293">
        <v>893159</v>
      </c>
      <c r="J22" s="293">
        <v>845796</v>
      </c>
      <c r="K22" s="293">
        <v>777784</v>
      </c>
      <c r="L22" s="471">
        <v>776791</v>
      </c>
      <c r="M22" s="293">
        <v>786709</v>
      </c>
      <c r="N22" s="293">
        <v>836639</v>
      </c>
      <c r="O22" s="323">
        <v>915305</v>
      </c>
    </row>
    <row r="23" spans="1:16" ht="13.5" customHeight="1">
      <c r="A23" s="325" t="s">
        <v>373</v>
      </c>
      <c r="B23" s="326" t="s">
        <v>374</v>
      </c>
      <c r="C23" s="182">
        <v>188517</v>
      </c>
      <c r="D23" s="182">
        <v>219711</v>
      </c>
      <c r="E23" s="182">
        <v>270373</v>
      </c>
      <c r="F23" s="182">
        <v>282751</v>
      </c>
      <c r="G23" s="182">
        <v>278586</v>
      </c>
      <c r="H23" s="182">
        <v>276605</v>
      </c>
      <c r="I23" s="182">
        <v>306756</v>
      </c>
      <c r="J23" s="182">
        <v>311803</v>
      </c>
      <c r="K23" s="327">
        <v>293053</v>
      </c>
      <c r="L23" s="327">
        <v>282501</v>
      </c>
      <c r="M23" s="327">
        <v>289838</v>
      </c>
      <c r="N23" s="327">
        <v>309646</v>
      </c>
      <c r="O23" s="328">
        <v>335609</v>
      </c>
    </row>
    <row r="24" spans="1:16" ht="13.5" customHeight="1">
      <c r="A24" s="325" t="s">
        <v>375</v>
      </c>
      <c r="B24" s="326" t="s">
        <v>376</v>
      </c>
      <c r="C24" s="182">
        <v>40094</v>
      </c>
      <c r="D24" s="182">
        <v>46349</v>
      </c>
      <c r="E24" s="182">
        <v>45575</v>
      </c>
      <c r="F24" s="182">
        <v>56774</v>
      </c>
      <c r="G24" s="182">
        <v>55712</v>
      </c>
      <c r="H24" s="182">
        <v>53965</v>
      </c>
      <c r="I24" s="182">
        <v>47191</v>
      </c>
      <c r="J24" s="182">
        <v>46103</v>
      </c>
      <c r="K24" s="327">
        <v>45017</v>
      </c>
      <c r="L24" s="327">
        <v>45976</v>
      </c>
      <c r="M24" s="327">
        <v>51818</v>
      </c>
      <c r="N24" s="327">
        <v>51368</v>
      </c>
      <c r="O24" s="328">
        <v>57681</v>
      </c>
    </row>
    <row r="25" spans="1:16" ht="13.5" customHeight="1">
      <c r="A25" s="325" t="s">
        <v>377</v>
      </c>
      <c r="B25" s="326" t="s">
        <v>393</v>
      </c>
      <c r="C25" s="182">
        <v>24546</v>
      </c>
      <c r="D25" s="182">
        <v>24848</v>
      </c>
      <c r="E25" s="182">
        <v>26557</v>
      </c>
      <c r="F25" s="182">
        <v>31892</v>
      </c>
      <c r="G25" s="182">
        <v>28637</v>
      </c>
      <c r="H25" s="182">
        <v>29784</v>
      </c>
      <c r="I25" s="182">
        <v>32620</v>
      </c>
      <c r="J25" s="182">
        <v>32114</v>
      </c>
      <c r="K25" s="327">
        <v>27083</v>
      </c>
      <c r="L25" s="327">
        <v>26312</v>
      </c>
      <c r="M25" s="327">
        <v>25386</v>
      </c>
      <c r="N25" s="327">
        <v>25868</v>
      </c>
      <c r="O25" s="328">
        <v>28029</v>
      </c>
    </row>
    <row r="26" spans="1:16" ht="13.5" customHeight="1">
      <c r="A26" s="325" t="s">
        <v>379</v>
      </c>
      <c r="B26" s="326" t="s">
        <v>394</v>
      </c>
      <c r="C26" s="182">
        <v>31602</v>
      </c>
      <c r="D26" s="182">
        <v>34362</v>
      </c>
      <c r="E26" s="182">
        <v>44852</v>
      </c>
      <c r="F26" s="182">
        <v>46951</v>
      </c>
      <c r="G26" s="182">
        <v>47095</v>
      </c>
      <c r="H26" s="182">
        <v>40336</v>
      </c>
      <c r="I26" s="182">
        <v>41224</v>
      </c>
      <c r="J26" s="182">
        <v>37042</v>
      </c>
      <c r="K26" s="327">
        <v>32974</v>
      </c>
      <c r="L26" s="327">
        <v>30355</v>
      </c>
      <c r="M26" s="327">
        <v>33752</v>
      </c>
      <c r="N26" s="327">
        <v>34958</v>
      </c>
      <c r="O26" s="328">
        <v>37005</v>
      </c>
    </row>
    <row r="27" spans="1:16" ht="13.5" customHeight="1">
      <c r="A27" s="325" t="s">
        <v>381</v>
      </c>
      <c r="B27" s="326" t="s">
        <v>382</v>
      </c>
      <c r="C27" s="182">
        <v>164865</v>
      </c>
      <c r="D27" s="182">
        <v>180565</v>
      </c>
      <c r="E27" s="327">
        <v>197065</v>
      </c>
      <c r="F27" s="327">
        <v>215729</v>
      </c>
      <c r="G27" s="327">
        <v>184278</v>
      </c>
      <c r="H27" s="327">
        <v>163805</v>
      </c>
      <c r="I27" s="327">
        <v>143418</v>
      </c>
      <c r="J27" s="327">
        <v>120885</v>
      </c>
      <c r="K27" s="327">
        <v>97492</v>
      </c>
      <c r="L27" s="327">
        <v>99798</v>
      </c>
      <c r="M27" s="327">
        <v>101004</v>
      </c>
      <c r="N27" s="327">
        <v>107846</v>
      </c>
      <c r="O27" s="328">
        <v>123850</v>
      </c>
    </row>
    <row r="28" spans="1:16" ht="13.5" customHeight="1">
      <c r="A28" s="325" t="s">
        <v>383</v>
      </c>
      <c r="B28" s="326" t="s">
        <v>384</v>
      </c>
      <c r="C28" s="182">
        <v>31431</v>
      </c>
      <c r="D28" s="182">
        <v>33002</v>
      </c>
      <c r="E28" s="327">
        <v>39942</v>
      </c>
      <c r="F28" s="327">
        <v>42324</v>
      </c>
      <c r="G28" s="327">
        <v>40845</v>
      </c>
      <c r="H28" s="327">
        <v>47477</v>
      </c>
      <c r="I28" s="327">
        <v>50985</v>
      </c>
      <c r="J28" s="327">
        <v>44870</v>
      </c>
      <c r="K28" s="327">
        <v>45005</v>
      </c>
      <c r="L28" s="327">
        <v>47897</v>
      </c>
      <c r="M28" s="327">
        <v>49499</v>
      </c>
      <c r="N28" s="327">
        <v>50553</v>
      </c>
      <c r="O28" s="328">
        <v>55168</v>
      </c>
    </row>
    <row r="29" spans="1:16" ht="13.5" customHeight="1">
      <c r="A29" s="325" t="s">
        <v>385</v>
      </c>
      <c r="B29" s="326" t="s">
        <v>395</v>
      </c>
      <c r="C29" s="182">
        <v>210970</v>
      </c>
      <c r="D29" s="182">
        <v>222299</v>
      </c>
      <c r="E29" s="327">
        <v>248344</v>
      </c>
      <c r="F29" s="327">
        <v>282629</v>
      </c>
      <c r="G29" s="327">
        <v>265740</v>
      </c>
      <c r="H29" s="327">
        <v>279786</v>
      </c>
      <c r="I29" s="327">
        <v>254461</v>
      </c>
      <c r="J29" s="327">
        <v>239987</v>
      </c>
      <c r="K29" s="327">
        <v>224339</v>
      </c>
      <c r="L29" s="327">
        <v>231332</v>
      </c>
      <c r="M29" s="327">
        <v>223692</v>
      </c>
      <c r="N29" s="327">
        <v>244155</v>
      </c>
      <c r="O29" s="328">
        <v>263614</v>
      </c>
    </row>
    <row r="30" spans="1:16" ht="13.5" customHeight="1">
      <c r="A30" s="325" t="s">
        <v>387</v>
      </c>
      <c r="B30" s="326" t="s">
        <v>388</v>
      </c>
      <c r="C30" s="182">
        <v>866</v>
      </c>
      <c r="D30" s="182">
        <v>1051</v>
      </c>
      <c r="E30" s="327">
        <v>1167</v>
      </c>
      <c r="F30" s="327">
        <v>798</v>
      </c>
      <c r="G30" s="327">
        <v>527</v>
      </c>
      <c r="H30" s="327">
        <v>641</v>
      </c>
      <c r="I30" s="327">
        <v>900</v>
      </c>
      <c r="J30" s="327">
        <v>715</v>
      </c>
      <c r="K30" s="327">
        <v>550</v>
      </c>
      <c r="L30" s="327">
        <v>524</v>
      </c>
      <c r="M30" s="327">
        <v>497</v>
      </c>
      <c r="N30" s="327">
        <v>605</v>
      </c>
      <c r="O30" s="328">
        <v>706</v>
      </c>
    </row>
    <row r="31" spans="1:16" ht="13.5" customHeight="1">
      <c r="A31" s="329" t="s">
        <v>389</v>
      </c>
      <c r="B31" s="330" t="s">
        <v>390</v>
      </c>
      <c r="C31" s="334">
        <v>16346</v>
      </c>
      <c r="D31" s="331">
        <v>17019</v>
      </c>
      <c r="E31" s="331">
        <v>22196</v>
      </c>
      <c r="F31" s="331">
        <v>20739</v>
      </c>
      <c r="G31" s="331">
        <v>19569</v>
      </c>
      <c r="H31" s="331">
        <v>18222</v>
      </c>
      <c r="I31" s="331">
        <v>15604</v>
      </c>
      <c r="J31" s="331">
        <v>12277</v>
      </c>
      <c r="K31" s="331">
        <v>12271</v>
      </c>
      <c r="L31" s="332">
        <v>12096</v>
      </c>
      <c r="M31" s="331">
        <v>11223</v>
      </c>
      <c r="N31" s="331">
        <v>11640</v>
      </c>
      <c r="O31" s="335">
        <v>13643</v>
      </c>
    </row>
    <row r="32" spans="1:16"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70"/>
    </row>
    <row r="33" spans="1:15" s="281" customFormat="1" ht="12.75">
      <c r="A33" s="278" t="s">
        <v>1372</v>
      </c>
      <c r="B33" s="279"/>
      <c r="C33" s="279"/>
      <c r="D33" s="279"/>
      <c r="E33" s="279"/>
      <c r="F33" s="279"/>
      <c r="G33" s="279"/>
      <c r="H33" s="280"/>
      <c r="J33" s="280"/>
      <c r="K33" s="280"/>
      <c r="L33" s="280"/>
      <c r="M33" s="280"/>
      <c r="N33" s="280"/>
      <c r="O33" s="280"/>
    </row>
    <row r="35" spans="1:15">
      <c r="C35" s="821"/>
      <c r="D35" s="821"/>
      <c r="E35" s="821"/>
      <c r="F35" s="821"/>
      <c r="G35" s="821"/>
      <c r="H35" s="821"/>
      <c r="I35" s="821"/>
      <c r="J35" s="821"/>
      <c r="K35" s="821"/>
      <c r="L35" s="821"/>
      <c r="M35" s="821"/>
      <c r="N35" s="821"/>
      <c r="O35" s="821"/>
    </row>
    <row r="36" spans="1:15">
      <c r="C36" s="821"/>
      <c r="D36" s="821"/>
      <c r="E36" s="821"/>
      <c r="F36" s="821"/>
      <c r="G36" s="821"/>
      <c r="H36" s="821"/>
      <c r="I36" s="821"/>
      <c r="J36" s="821"/>
      <c r="K36" s="821"/>
      <c r="L36" s="821"/>
      <c r="M36" s="821"/>
    </row>
    <row r="37" spans="1:15">
      <c r="C37" s="821"/>
      <c r="D37" s="821"/>
      <c r="E37" s="821"/>
      <c r="F37" s="821"/>
      <c r="G37" s="821"/>
      <c r="H37" s="821"/>
      <c r="I37" s="821"/>
      <c r="J37" s="821"/>
      <c r="K37" s="821"/>
      <c r="L37" s="821"/>
      <c r="M37" s="821"/>
    </row>
    <row r="38" spans="1:15">
      <c r="C38" s="821"/>
      <c r="D38" s="821"/>
      <c r="E38" s="821"/>
      <c r="F38" s="821"/>
      <c r="G38" s="821"/>
      <c r="H38" s="821"/>
      <c r="I38" s="821"/>
      <c r="J38" s="821"/>
      <c r="K38" s="821"/>
      <c r="L38" s="821"/>
      <c r="M38" s="821"/>
    </row>
    <row r="39" spans="1:15"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</row>
    <row r="40" spans="1:15">
      <c r="C40" s="821"/>
      <c r="D40" s="821"/>
      <c r="E40" s="821"/>
      <c r="F40" s="821"/>
      <c r="G40" s="821"/>
      <c r="H40" s="821"/>
      <c r="I40" s="821"/>
      <c r="J40" s="821"/>
      <c r="K40" s="821"/>
      <c r="L40" s="821"/>
      <c r="M40" s="821"/>
    </row>
  </sheetData>
  <phoneticPr fontId="0" type="noConversion"/>
  <pageMargins left="0.78740157480314965" right="0.86614173228346458" top="0.78740157480314965" bottom="0.78740157480314965" header="0.51181102362204722" footer="0.51181102362204722"/>
  <pageSetup paperSize="9" scale="80" orientation="landscape" r:id="rId1"/>
  <headerFooter alignWithMargins="0"/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W21"/>
  <sheetViews>
    <sheetView showOutlineSymbols="0" defaultGridColor="0" colorId="31" workbookViewId="0"/>
  </sheetViews>
  <sheetFormatPr defaultColWidth="12" defaultRowHeight="12"/>
  <cols>
    <col min="1" max="1" width="8.140625" style="17" customWidth="1"/>
    <col min="2" max="2" width="40.85546875" style="17" customWidth="1"/>
    <col min="3" max="10" width="11.85546875" style="27" customWidth="1"/>
    <col min="11" max="12" width="12" style="18"/>
    <col min="13" max="16384" width="12" style="17"/>
  </cols>
  <sheetData>
    <row r="1" spans="1:23">
      <c r="C1" s="18"/>
      <c r="D1" s="18"/>
      <c r="E1" s="35"/>
      <c r="F1" s="35"/>
      <c r="G1" s="35"/>
      <c r="H1" s="35"/>
      <c r="I1" s="35"/>
      <c r="K1" s="35"/>
      <c r="L1" s="35"/>
      <c r="M1" s="35" t="s">
        <v>98</v>
      </c>
      <c r="P1" s="20"/>
    </row>
    <row r="2" spans="1:23">
      <c r="C2" s="17"/>
      <c r="D2" s="17"/>
      <c r="E2" s="19"/>
      <c r="F2" s="19"/>
      <c r="G2" s="19"/>
      <c r="H2" s="19"/>
      <c r="I2" s="19"/>
      <c r="K2" s="19"/>
      <c r="L2" s="19"/>
      <c r="M2" s="19" t="s">
        <v>38</v>
      </c>
      <c r="O2" s="19"/>
      <c r="P2" s="19"/>
      <c r="Q2" s="19"/>
      <c r="R2" s="19"/>
      <c r="S2" s="19"/>
      <c r="W2" s="20"/>
    </row>
    <row r="3" spans="1:23" ht="13.5" customHeight="1">
      <c r="C3" s="17"/>
      <c r="D3" s="17"/>
      <c r="E3" s="18"/>
      <c r="F3" s="18"/>
      <c r="G3" s="18"/>
      <c r="H3" s="18"/>
      <c r="I3" s="18"/>
      <c r="J3" s="17"/>
      <c r="O3" s="18"/>
      <c r="P3" s="18"/>
      <c r="Q3" s="18"/>
      <c r="R3" s="18"/>
      <c r="S3" s="18"/>
      <c r="T3" s="18"/>
      <c r="W3" s="20"/>
    </row>
    <row r="4" spans="1:23">
      <c r="A4" s="286" t="s">
        <v>634</v>
      </c>
    </row>
    <row r="5" spans="1:23" ht="11.25" customHeight="1">
      <c r="A5" s="21" t="s">
        <v>39</v>
      </c>
      <c r="C5" s="596"/>
      <c r="D5" s="596"/>
      <c r="E5" s="597"/>
      <c r="F5" s="597"/>
      <c r="G5" s="597"/>
      <c r="H5" s="597"/>
      <c r="I5" s="597"/>
      <c r="J5" s="597"/>
      <c r="K5" s="597"/>
      <c r="L5" s="597"/>
      <c r="M5" s="597" t="s">
        <v>47</v>
      </c>
    </row>
    <row r="6" spans="1:23" ht="42.75" customHeight="1">
      <c r="A6" s="588" t="s">
        <v>54</v>
      </c>
      <c r="B6" s="589" t="s">
        <v>559</v>
      </c>
      <c r="C6" s="590" t="s">
        <v>48</v>
      </c>
      <c r="D6" s="591" t="s">
        <v>49</v>
      </c>
      <c r="E6" s="591" t="s">
        <v>50</v>
      </c>
      <c r="F6" s="591" t="s">
        <v>77</v>
      </c>
      <c r="G6" s="591" t="s">
        <v>306</v>
      </c>
      <c r="H6" s="591" t="s">
        <v>322</v>
      </c>
      <c r="I6" s="591" t="s">
        <v>401</v>
      </c>
      <c r="J6" s="591" t="s">
        <v>524</v>
      </c>
      <c r="K6" s="817" t="s">
        <v>598</v>
      </c>
      <c r="L6" s="831" t="s">
        <v>635</v>
      </c>
      <c r="M6" s="814" t="s">
        <v>633</v>
      </c>
    </row>
    <row r="7" spans="1:23" ht="26.25" customHeight="1">
      <c r="A7" s="632"/>
      <c r="B7" s="602" t="s">
        <v>555</v>
      </c>
      <c r="C7" s="416">
        <v>2212318</v>
      </c>
      <c r="D7" s="416">
        <v>2294724</v>
      </c>
      <c r="E7" s="416">
        <v>2588568</v>
      </c>
      <c r="F7" s="416">
        <v>2518642</v>
      </c>
      <c r="G7" s="416">
        <v>2368751</v>
      </c>
      <c r="H7" s="416">
        <v>2289840</v>
      </c>
      <c r="I7" s="416">
        <v>2268893</v>
      </c>
      <c r="J7" s="416">
        <v>2441911</v>
      </c>
      <c r="K7" s="416">
        <v>2652175</v>
      </c>
      <c r="L7" s="416">
        <v>2941305</v>
      </c>
      <c r="M7" s="598">
        <v>3090071</v>
      </c>
    </row>
    <row r="8" spans="1:23" ht="18.75" customHeight="1">
      <c r="A8" s="632">
        <v>49</v>
      </c>
      <c r="B8" s="603" t="s">
        <v>51</v>
      </c>
      <c r="C8" s="28">
        <v>273641</v>
      </c>
      <c r="D8" s="28">
        <v>296509</v>
      </c>
      <c r="E8" s="28">
        <v>321092</v>
      </c>
      <c r="F8" s="28">
        <v>317649</v>
      </c>
      <c r="G8" s="28">
        <v>289385</v>
      </c>
      <c r="H8" s="28">
        <v>274291</v>
      </c>
      <c r="I8" s="28">
        <v>280592</v>
      </c>
      <c r="J8" s="28">
        <v>274705</v>
      </c>
      <c r="K8" s="28">
        <v>286184</v>
      </c>
      <c r="L8" s="28">
        <v>313936</v>
      </c>
      <c r="M8" s="599">
        <v>330575</v>
      </c>
      <c r="N8" s="630"/>
      <c r="P8" s="837"/>
      <c r="R8" s="837"/>
    </row>
    <row r="9" spans="1:23" ht="18.75" customHeight="1">
      <c r="A9" s="632">
        <v>50</v>
      </c>
      <c r="B9" s="603" t="s">
        <v>52</v>
      </c>
      <c r="C9" s="28">
        <v>276677</v>
      </c>
      <c r="D9" s="28">
        <v>280983</v>
      </c>
      <c r="E9" s="28">
        <v>272553</v>
      </c>
      <c r="F9" s="28">
        <v>199985</v>
      </c>
      <c r="G9" s="28">
        <v>131186</v>
      </c>
      <c r="H9" s="28">
        <v>99407</v>
      </c>
      <c r="I9" s="28">
        <v>66301</v>
      </c>
      <c r="J9" s="28">
        <v>31179</v>
      </c>
      <c r="K9" s="1617">
        <v>49325</v>
      </c>
      <c r="L9" s="28">
        <v>37717</v>
      </c>
      <c r="M9" s="599">
        <v>38773</v>
      </c>
      <c r="N9" s="630"/>
      <c r="P9" s="837"/>
      <c r="R9" s="837"/>
    </row>
    <row r="10" spans="1:23" ht="18.75" customHeight="1">
      <c r="A10" s="632">
        <v>51</v>
      </c>
      <c r="B10" s="603" t="s">
        <v>53</v>
      </c>
      <c r="C10" s="28">
        <v>443898</v>
      </c>
      <c r="D10" s="28">
        <v>358308</v>
      </c>
      <c r="E10" s="28">
        <v>323866</v>
      </c>
      <c r="F10" s="28">
        <v>226781</v>
      </c>
      <c r="G10" s="28">
        <v>188823</v>
      </c>
      <c r="H10" s="28">
        <v>165354</v>
      </c>
      <c r="I10" s="28">
        <v>115234</v>
      </c>
      <c r="J10" s="28">
        <v>4123</v>
      </c>
      <c r="K10" s="1617"/>
      <c r="L10" s="28">
        <v>69500</v>
      </c>
      <c r="M10" s="599">
        <v>124892</v>
      </c>
      <c r="N10" s="630"/>
      <c r="P10" s="837"/>
      <c r="R10" s="837"/>
    </row>
    <row r="11" spans="1:23" ht="18.75" customHeight="1">
      <c r="A11" s="632">
        <v>52</v>
      </c>
      <c r="B11" s="603" t="s">
        <v>422</v>
      </c>
      <c r="C11" s="28">
        <v>1158059</v>
      </c>
      <c r="D11" s="28">
        <v>1304346</v>
      </c>
      <c r="E11" s="28">
        <v>1609696</v>
      </c>
      <c r="F11" s="28">
        <v>1716765</v>
      </c>
      <c r="G11" s="28">
        <v>1699154</v>
      </c>
      <c r="H11" s="28">
        <v>1693515</v>
      </c>
      <c r="I11" s="28">
        <v>1747971</v>
      </c>
      <c r="J11" s="28">
        <v>2070432</v>
      </c>
      <c r="K11" s="28">
        <v>2250635</v>
      </c>
      <c r="L11" s="28">
        <v>2449924</v>
      </c>
      <c r="M11" s="599">
        <v>2516072</v>
      </c>
      <c r="N11" s="630"/>
      <c r="P11" s="837"/>
      <c r="R11" s="837"/>
    </row>
    <row r="12" spans="1:23" ht="18.75" customHeight="1">
      <c r="A12" s="632">
        <v>53</v>
      </c>
      <c r="B12" s="603" t="s">
        <v>421</v>
      </c>
      <c r="C12" s="28">
        <v>60043</v>
      </c>
      <c r="D12" s="28">
        <v>54578</v>
      </c>
      <c r="E12" s="28">
        <v>61361</v>
      </c>
      <c r="F12" s="28">
        <v>57462</v>
      </c>
      <c r="G12" s="28">
        <v>60203</v>
      </c>
      <c r="H12" s="28">
        <v>57273</v>
      </c>
      <c r="I12" s="28">
        <v>58795</v>
      </c>
      <c r="J12" s="28">
        <v>61472</v>
      </c>
      <c r="K12" s="28">
        <v>66031</v>
      </c>
      <c r="L12" s="28">
        <v>70228</v>
      </c>
      <c r="M12" s="599">
        <v>79759</v>
      </c>
      <c r="N12" s="630"/>
      <c r="P12" s="837"/>
      <c r="R12" s="837"/>
    </row>
    <row r="13" spans="1:23" ht="22.5" customHeight="1">
      <c r="A13" s="632"/>
      <c r="B13" s="602" t="s">
        <v>552</v>
      </c>
      <c r="C13" s="416">
        <v>826370</v>
      </c>
      <c r="D13" s="416">
        <v>879475</v>
      </c>
      <c r="E13" s="416">
        <v>872092</v>
      </c>
      <c r="F13" s="416">
        <v>817089</v>
      </c>
      <c r="G13" s="416">
        <v>723647</v>
      </c>
      <c r="H13" s="416">
        <v>688146</v>
      </c>
      <c r="I13" s="416">
        <v>696226</v>
      </c>
      <c r="J13" s="416">
        <v>705785</v>
      </c>
      <c r="K13" s="416">
        <v>739380</v>
      </c>
      <c r="L13" s="416">
        <v>772753</v>
      </c>
      <c r="M13" s="598">
        <v>810183</v>
      </c>
      <c r="P13" s="837"/>
      <c r="R13" s="837"/>
    </row>
    <row r="14" spans="1:23" ht="18.75" customHeight="1">
      <c r="A14" s="632">
        <v>49</v>
      </c>
      <c r="B14" s="603" t="s">
        <v>51</v>
      </c>
      <c r="C14" s="28">
        <v>139063</v>
      </c>
      <c r="D14" s="28">
        <v>149152</v>
      </c>
      <c r="E14" s="28">
        <v>146663</v>
      </c>
      <c r="F14" s="28">
        <v>141230</v>
      </c>
      <c r="G14" s="28">
        <v>133036</v>
      </c>
      <c r="H14" s="28">
        <v>128419</v>
      </c>
      <c r="I14" s="28">
        <v>129054</v>
      </c>
      <c r="J14" s="28">
        <v>130801</v>
      </c>
      <c r="K14" s="28">
        <v>133638</v>
      </c>
      <c r="L14" s="28">
        <v>137670</v>
      </c>
      <c r="M14" s="599">
        <f>L14*1.04</f>
        <v>143176.80000000002</v>
      </c>
      <c r="P14" s="837"/>
      <c r="R14" s="837"/>
    </row>
    <row r="15" spans="1:23" ht="18.75" customHeight="1">
      <c r="A15" s="632">
        <v>50</v>
      </c>
      <c r="B15" s="603" t="s">
        <v>52</v>
      </c>
      <c r="C15" s="28">
        <v>106338</v>
      </c>
      <c r="D15" s="28">
        <v>133153</v>
      </c>
      <c r="E15" s="28">
        <v>131917</v>
      </c>
      <c r="F15" s="28">
        <v>84645</v>
      </c>
      <c r="G15" s="28">
        <v>53582</v>
      </c>
      <c r="H15" s="28">
        <v>51482</v>
      </c>
      <c r="I15" s="28">
        <v>31423</v>
      </c>
      <c r="J15" s="28">
        <v>15534</v>
      </c>
      <c r="K15" s="1617">
        <v>-5677</v>
      </c>
      <c r="L15" s="28">
        <v>15180</v>
      </c>
      <c r="M15" s="599">
        <v>15787</v>
      </c>
      <c r="P15" s="837"/>
      <c r="R15" s="837"/>
    </row>
    <row r="16" spans="1:23" ht="18.75" customHeight="1">
      <c r="A16" s="632">
        <v>51</v>
      </c>
      <c r="B16" s="603" t="s">
        <v>53</v>
      </c>
      <c r="C16" s="28">
        <v>96353</v>
      </c>
      <c r="D16" s="28">
        <v>63841</v>
      </c>
      <c r="E16" s="28">
        <v>25277</v>
      </c>
      <c r="F16" s="28">
        <v>25206</v>
      </c>
      <c r="G16" s="28">
        <v>6914</v>
      </c>
      <c r="H16" s="28">
        <v>10181</v>
      </c>
      <c r="I16" s="28">
        <v>10196</v>
      </c>
      <c r="J16" s="28">
        <v>2445</v>
      </c>
      <c r="K16" s="1617"/>
      <c r="L16" s="28">
        <v>-25356</v>
      </c>
      <c r="M16" s="599">
        <v>-10500</v>
      </c>
      <c r="P16" s="837"/>
      <c r="R16" s="837"/>
    </row>
    <row r="17" spans="1:18" ht="18.75" customHeight="1">
      <c r="A17" s="632">
        <v>52</v>
      </c>
      <c r="B17" s="603" t="s">
        <v>422</v>
      </c>
      <c r="C17" s="28">
        <v>445594</v>
      </c>
      <c r="D17" s="28">
        <v>500254</v>
      </c>
      <c r="E17" s="28">
        <v>525091</v>
      </c>
      <c r="F17" s="28">
        <v>529224</v>
      </c>
      <c r="G17" s="28">
        <v>493576</v>
      </c>
      <c r="H17" s="28">
        <v>464462</v>
      </c>
      <c r="I17" s="28">
        <v>491470</v>
      </c>
      <c r="J17" s="28">
        <v>521740</v>
      </c>
      <c r="K17" s="28">
        <v>574707</v>
      </c>
      <c r="L17" s="28">
        <v>607837</v>
      </c>
      <c r="M17" s="599">
        <v>619994</v>
      </c>
      <c r="P17" s="837"/>
      <c r="R17" s="837"/>
    </row>
    <row r="18" spans="1:18" ht="18.75" customHeight="1">
      <c r="A18" s="851">
        <v>53</v>
      </c>
      <c r="B18" s="604" t="s">
        <v>421</v>
      </c>
      <c r="C18" s="600">
        <v>39022</v>
      </c>
      <c r="D18" s="600">
        <v>33075</v>
      </c>
      <c r="E18" s="600">
        <v>43144</v>
      </c>
      <c r="F18" s="600">
        <v>36784</v>
      </c>
      <c r="G18" s="600">
        <v>36539</v>
      </c>
      <c r="H18" s="600">
        <v>33602</v>
      </c>
      <c r="I18" s="600">
        <v>34083</v>
      </c>
      <c r="J18" s="600">
        <v>35265</v>
      </c>
      <c r="K18" s="600">
        <v>36712</v>
      </c>
      <c r="L18" s="600">
        <v>37422</v>
      </c>
      <c r="M18" s="601">
        <v>41725</v>
      </c>
      <c r="P18" s="837"/>
      <c r="R18" s="837"/>
    </row>
    <row r="19" spans="1:18" ht="12" customHeight="1">
      <c r="B19" s="26"/>
    </row>
    <row r="20" spans="1:18" s="281" customFormat="1" ht="12.75">
      <c r="A20" s="278" t="s">
        <v>1372</v>
      </c>
      <c r="B20" s="278"/>
      <c r="C20" s="279"/>
      <c r="D20" s="279"/>
      <c r="E20" s="279"/>
      <c r="F20" s="280"/>
      <c r="G20" s="280"/>
      <c r="H20" s="280"/>
      <c r="I20" s="280"/>
      <c r="J20" s="280"/>
      <c r="K20" s="280"/>
      <c r="L20" s="280"/>
    </row>
    <row r="21" spans="1:18">
      <c r="I21" s="631"/>
      <c r="J21" s="631"/>
    </row>
  </sheetData>
  <mergeCells count="2">
    <mergeCell ref="K9:K10"/>
    <mergeCell ref="K15:K16"/>
  </mergeCells>
  <phoneticPr fontId="0" type="noConversion"/>
  <pageMargins left="0.78740157480314965" right="0.86614173228346458" top="0.78740157480314965" bottom="0.78740157480314965" header="0.51181102362204722" footer="0.51181102362204722"/>
  <pageSetup paperSize="9" scale="94" firstPageNumber="324" orientation="landscape" useFirstPageNumber="1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34"/>
  <sheetViews>
    <sheetView workbookViewId="0"/>
  </sheetViews>
  <sheetFormatPr defaultColWidth="9.28515625" defaultRowHeight="12"/>
  <cols>
    <col min="1" max="1" width="5.5703125" style="36" customWidth="1"/>
    <col min="2" max="2" width="76.28515625" style="36" customWidth="1"/>
    <col min="3" max="15" width="7.85546875" style="39" customWidth="1"/>
    <col min="16" max="16384" width="9.28515625" style="36"/>
  </cols>
  <sheetData>
    <row r="1" spans="1:15">
      <c r="I1" s="202"/>
      <c r="J1" s="202"/>
      <c r="K1" s="202"/>
      <c r="L1" s="202"/>
      <c r="M1" s="202"/>
      <c r="N1" s="202"/>
      <c r="O1" s="202" t="s">
        <v>98</v>
      </c>
    </row>
    <row r="2" spans="1:15">
      <c r="I2" s="38"/>
      <c r="J2" s="38"/>
      <c r="K2" s="38"/>
      <c r="L2" s="38"/>
      <c r="M2" s="38"/>
      <c r="N2" s="38"/>
      <c r="O2" s="38" t="s">
        <v>329</v>
      </c>
    </row>
    <row r="3" spans="1:15" ht="13.5" customHeight="1"/>
    <row r="4" spans="1:15" ht="13.5" customHeight="1">
      <c r="A4" s="271" t="s">
        <v>655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</row>
    <row r="5" spans="1:15" s="303" customFormat="1" ht="13.5" customHeight="1">
      <c r="A5" s="302" t="s">
        <v>330</v>
      </c>
      <c r="E5" s="40"/>
      <c r="G5" s="40"/>
      <c r="H5" s="40"/>
      <c r="I5" s="848"/>
      <c r="J5" s="848"/>
      <c r="K5" s="848"/>
      <c r="L5" s="848"/>
      <c r="M5" s="848"/>
      <c r="N5" s="848"/>
      <c r="O5" s="848" t="s">
        <v>396</v>
      </c>
    </row>
    <row r="6" spans="1:15" ht="56.25" customHeight="1">
      <c r="A6" s="317" t="s">
        <v>397</v>
      </c>
      <c r="B6" s="219" t="s">
        <v>559</v>
      </c>
      <c r="C6" s="318" t="s">
        <v>331</v>
      </c>
      <c r="D6" s="318" t="s">
        <v>332</v>
      </c>
      <c r="E6" s="318" t="s">
        <v>333</v>
      </c>
      <c r="F6" s="318" t="s">
        <v>334</v>
      </c>
      <c r="G6" s="318" t="s">
        <v>44</v>
      </c>
      <c r="H6" s="318" t="s">
        <v>45</v>
      </c>
      <c r="I6" s="319" t="s">
        <v>326</v>
      </c>
      <c r="J6" s="319" t="s">
        <v>327</v>
      </c>
      <c r="K6" s="319" t="s">
        <v>340</v>
      </c>
      <c r="L6" s="319" t="s">
        <v>405</v>
      </c>
      <c r="M6" s="319" t="s">
        <v>526</v>
      </c>
      <c r="N6" s="319" t="s">
        <v>601</v>
      </c>
      <c r="O6" s="320" t="s">
        <v>636</v>
      </c>
    </row>
    <row r="7" spans="1:15" ht="17.25" customHeight="1">
      <c r="A7" s="321" t="s">
        <v>341</v>
      </c>
      <c r="B7" s="322" t="s">
        <v>342</v>
      </c>
      <c r="C7" s="336">
        <v>58349</v>
      </c>
      <c r="D7" s="336">
        <v>62714</v>
      </c>
      <c r="E7" s="336">
        <v>65825</v>
      </c>
      <c r="F7" s="336">
        <v>68731</v>
      </c>
      <c r="G7" s="336">
        <v>66475</v>
      </c>
      <c r="H7" s="336">
        <v>66064</v>
      </c>
      <c r="I7" s="336">
        <v>66003</v>
      </c>
      <c r="J7" s="336">
        <v>63873</v>
      </c>
      <c r="K7" s="336">
        <v>59765</v>
      </c>
      <c r="L7" s="336">
        <v>59836</v>
      </c>
      <c r="M7" s="336">
        <v>62154</v>
      </c>
      <c r="N7" s="336">
        <v>64624</v>
      </c>
      <c r="O7" s="337">
        <v>68475</v>
      </c>
    </row>
    <row r="8" spans="1:15" ht="17.25" customHeight="1">
      <c r="A8" s="324" t="s">
        <v>343</v>
      </c>
      <c r="B8" s="322" t="s">
        <v>344</v>
      </c>
      <c r="C8" s="336">
        <v>7809</v>
      </c>
      <c r="D8" s="336">
        <v>7944</v>
      </c>
      <c r="E8" s="336">
        <v>8123</v>
      </c>
      <c r="F8" s="336">
        <v>8140</v>
      </c>
      <c r="G8" s="336">
        <v>7801</v>
      </c>
      <c r="H8" s="336">
        <v>7781</v>
      </c>
      <c r="I8" s="336">
        <v>7500</v>
      </c>
      <c r="J8" s="336">
        <v>7208</v>
      </c>
      <c r="K8" s="336">
        <v>6893</v>
      </c>
      <c r="L8" s="336">
        <v>6838</v>
      </c>
      <c r="M8" s="336">
        <v>7406</v>
      </c>
      <c r="N8" s="336">
        <v>7769</v>
      </c>
      <c r="O8" s="337">
        <v>8177</v>
      </c>
    </row>
    <row r="9" spans="1:15" ht="13.5" customHeight="1">
      <c r="A9" s="325" t="s">
        <v>345</v>
      </c>
      <c r="B9" s="326" t="s">
        <v>346</v>
      </c>
      <c r="C9" s="290">
        <v>1915</v>
      </c>
      <c r="D9" s="290">
        <v>1842</v>
      </c>
      <c r="E9" s="290">
        <v>1898</v>
      </c>
      <c r="F9" s="290">
        <v>2516</v>
      </c>
      <c r="G9" s="290">
        <v>2296</v>
      </c>
      <c r="H9" s="290">
        <v>2167</v>
      </c>
      <c r="I9" s="290">
        <v>1972</v>
      </c>
      <c r="J9" s="290">
        <v>1791</v>
      </c>
      <c r="K9" s="290">
        <v>1682</v>
      </c>
      <c r="L9" s="290">
        <v>1653</v>
      </c>
      <c r="M9" s="290">
        <v>1729</v>
      </c>
      <c r="N9" s="290">
        <v>1788</v>
      </c>
      <c r="O9" s="291">
        <v>1885</v>
      </c>
    </row>
    <row r="10" spans="1:15" ht="13.5" customHeight="1">
      <c r="A10" s="325" t="s">
        <v>347</v>
      </c>
      <c r="B10" s="326" t="s">
        <v>348</v>
      </c>
      <c r="C10" s="290">
        <v>4659</v>
      </c>
      <c r="D10" s="290">
        <v>4782</v>
      </c>
      <c r="E10" s="290">
        <v>4844</v>
      </c>
      <c r="F10" s="290">
        <v>4344</v>
      </c>
      <c r="G10" s="290">
        <v>4258</v>
      </c>
      <c r="H10" s="290">
        <v>4178</v>
      </c>
      <c r="I10" s="290">
        <v>4021</v>
      </c>
      <c r="J10" s="290">
        <v>4011</v>
      </c>
      <c r="K10" s="290">
        <v>3873</v>
      </c>
      <c r="L10" s="290">
        <v>3863</v>
      </c>
      <c r="M10" s="290">
        <v>4121</v>
      </c>
      <c r="N10" s="290">
        <v>4274</v>
      </c>
      <c r="O10" s="291">
        <v>4443</v>
      </c>
    </row>
    <row r="11" spans="1:15" ht="13.5" customHeight="1">
      <c r="A11" s="325" t="s">
        <v>349</v>
      </c>
      <c r="B11" s="326" t="s">
        <v>350</v>
      </c>
      <c r="C11" s="290">
        <v>1040</v>
      </c>
      <c r="D11" s="290">
        <v>1120</v>
      </c>
      <c r="E11" s="290">
        <v>1184</v>
      </c>
      <c r="F11" s="290">
        <v>1080</v>
      </c>
      <c r="G11" s="290">
        <v>1025</v>
      </c>
      <c r="H11" s="290">
        <v>1214</v>
      </c>
      <c r="I11" s="290">
        <v>1305</v>
      </c>
      <c r="J11" s="290">
        <v>1232</v>
      </c>
      <c r="K11" s="290">
        <v>1201</v>
      </c>
      <c r="L11" s="290">
        <v>1171</v>
      </c>
      <c r="M11" s="290">
        <v>1396</v>
      </c>
      <c r="N11" s="290">
        <v>1517</v>
      </c>
      <c r="O11" s="291">
        <v>1659</v>
      </c>
    </row>
    <row r="12" spans="1:15" ht="13.5" customHeight="1">
      <c r="A12" s="325" t="s">
        <v>351</v>
      </c>
      <c r="B12" s="326" t="s">
        <v>398</v>
      </c>
      <c r="C12" s="290">
        <v>195</v>
      </c>
      <c r="D12" s="290">
        <v>200</v>
      </c>
      <c r="E12" s="290">
        <v>197</v>
      </c>
      <c r="F12" s="290">
        <v>200</v>
      </c>
      <c r="G12" s="290">
        <v>222</v>
      </c>
      <c r="H12" s="290">
        <v>222</v>
      </c>
      <c r="I12" s="290">
        <v>202</v>
      </c>
      <c r="J12" s="290">
        <v>174</v>
      </c>
      <c r="K12" s="290">
        <v>137</v>
      </c>
      <c r="L12" s="290">
        <v>151</v>
      </c>
      <c r="M12" s="290">
        <v>160</v>
      </c>
      <c r="N12" s="290">
        <v>190</v>
      </c>
      <c r="O12" s="291">
        <v>190</v>
      </c>
    </row>
    <row r="13" spans="1:15" ht="17.25" customHeight="1">
      <c r="A13" s="324" t="s">
        <v>353</v>
      </c>
      <c r="B13" s="322" t="s">
        <v>354</v>
      </c>
      <c r="C13" s="336">
        <v>18860</v>
      </c>
      <c r="D13" s="336">
        <v>20171</v>
      </c>
      <c r="E13" s="336">
        <v>21408</v>
      </c>
      <c r="F13" s="336">
        <v>22045</v>
      </c>
      <c r="G13" s="336">
        <v>21444</v>
      </c>
      <c r="H13" s="336">
        <v>20529</v>
      </c>
      <c r="I13" s="336">
        <v>20260</v>
      </c>
      <c r="J13" s="336">
        <v>20047</v>
      </c>
      <c r="K13" s="336">
        <v>19500</v>
      </c>
      <c r="L13" s="336">
        <v>19490</v>
      </c>
      <c r="M13" s="336">
        <v>20109</v>
      </c>
      <c r="N13" s="336">
        <v>20786</v>
      </c>
      <c r="O13" s="337">
        <v>22531</v>
      </c>
    </row>
    <row r="14" spans="1:15" ht="13.5" customHeight="1">
      <c r="A14" s="325" t="s">
        <v>355</v>
      </c>
      <c r="B14" s="326" t="s">
        <v>356</v>
      </c>
      <c r="C14" s="290">
        <v>1343</v>
      </c>
      <c r="D14" s="290">
        <v>1433</v>
      </c>
      <c r="E14" s="338">
        <v>1531</v>
      </c>
      <c r="F14" s="290">
        <v>1438</v>
      </c>
      <c r="G14" s="290">
        <v>1423</v>
      </c>
      <c r="H14" s="290">
        <v>1420</v>
      </c>
      <c r="I14" s="290">
        <v>1258</v>
      </c>
      <c r="J14" s="290">
        <v>1358</v>
      </c>
      <c r="K14" s="338">
        <v>1299</v>
      </c>
      <c r="L14" s="338">
        <v>1280</v>
      </c>
      <c r="M14" s="338">
        <v>1220</v>
      </c>
      <c r="N14" s="338">
        <v>1231</v>
      </c>
      <c r="O14" s="339">
        <v>1315</v>
      </c>
    </row>
    <row r="15" spans="1:15" ht="13.5" customHeight="1">
      <c r="A15" s="325" t="s">
        <v>357</v>
      </c>
      <c r="B15" s="326" t="s">
        <v>358</v>
      </c>
      <c r="C15" s="290">
        <v>301</v>
      </c>
      <c r="D15" s="290">
        <v>413</v>
      </c>
      <c r="E15" s="338">
        <v>483</v>
      </c>
      <c r="F15" s="290">
        <v>508</v>
      </c>
      <c r="G15" s="290">
        <v>449</v>
      </c>
      <c r="H15" s="290">
        <v>405</v>
      </c>
      <c r="I15" s="290">
        <v>379</v>
      </c>
      <c r="J15" s="290">
        <v>345</v>
      </c>
      <c r="K15" s="338">
        <v>323</v>
      </c>
      <c r="L15" s="338">
        <v>330</v>
      </c>
      <c r="M15" s="338">
        <v>351</v>
      </c>
      <c r="N15" s="338">
        <v>407</v>
      </c>
      <c r="O15" s="339">
        <v>488</v>
      </c>
    </row>
    <row r="16" spans="1:15" ht="13.5" customHeight="1">
      <c r="A16" s="325" t="s">
        <v>359</v>
      </c>
      <c r="B16" s="326" t="s">
        <v>360</v>
      </c>
      <c r="C16" s="290">
        <v>5659</v>
      </c>
      <c r="D16" s="290">
        <v>5922</v>
      </c>
      <c r="E16" s="338">
        <v>6181</v>
      </c>
      <c r="F16" s="338">
        <v>6256</v>
      </c>
      <c r="G16" s="338">
        <v>6264</v>
      </c>
      <c r="H16" s="338">
        <v>5925</v>
      </c>
      <c r="I16" s="338">
        <v>5862</v>
      </c>
      <c r="J16" s="338">
        <v>5821</v>
      </c>
      <c r="K16" s="338">
        <v>5898</v>
      </c>
      <c r="L16" s="338">
        <v>5882</v>
      </c>
      <c r="M16" s="338">
        <v>5916</v>
      </c>
      <c r="N16" s="338">
        <v>6139</v>
      </c>
      <c r="O16" s="339">
        <v>6754</v>
      </c>
    </row>
    <row r="17" spans="1:15" ht="13.5" customHeight="1">
      <c r="A17" s="325" t="s">
        <v>361</v>
      </c>
      <c r="B17" s="326" t="s">
        <v>362</v>
      </c>
      <c r="C17" s="290">
        <v>5561</v>
      </c>
      <c r="D17" s="290">
        <v>5780</v>
      </c>
      <c r="E17" s="338">
        <v>6082</v>
      </c>
      <c r="F17" s="338">
        <v>6360</v>
      </c>
      <c r="G17" s="338">
        <v>6197</v>
      </c>
      <c r="H17" s="338">
        <v>5656</v>
      </c>
      <c r="I17" s="338">
        <v>5683</v>
      </c>
      <c r="J17" s="338">
        <v>5514</v>
      </c>
      <c r="K17" s="338">
        <v>5151</v>
      </c>
      <c r="L17" s="338">
        <v>5232</v>
      </c>
      <c r="M17" s="338">
        <v>5454</v>
      </c>
      <c r="N17" s="338">
        <v>5506</v>
      </c>
      <c r="O17" s="339">
        <v>5784</v>
      </c>
    </row>
    <row r="18" spans="1:15" ht="13.5" customHeight="1">
      <c r="A18" s="325" t="s">
        <v>363</v>
      </c>
      <c r="B18" s="326" t="s">
        <v>364</v>
      </c>
      <c r="C18" s="290">
        <v>781</v>
      </c>
      <c r="D18" s="290">
        <v>908</v>
      </c>
      <c r="E18" s="338">
        <v>979</v>
      </c>
      <c r="F18" s="338">
        <v>1041</v>
      </c>
      <c r="G18" s="338">
        <v>992</v>
      </c>
      <c r="H18" s="338">
        <v>997</v>
      </c>
      <c r="I18" s="338">
        <v>897</v>
      </c>
      <c r="J18" s="338">
        <v>942</v>
      </c>
      <c r="K18" s="338">
        <v>886</v>
      </c>
      <c r="L18" s="338">
        <v>908</v>
      </c>
      <c r="M18" s="338">
        <v>892</v>
      </c>
      <c r="N18" s="338">
        <v>906</v>
      </c>
      <c r="O18" s="339">
        <v>959</v>
      </c>
    </row>
    <row r="19" spans="1:15" ht="13.5" customHeight="1">
      <c r="A19" s="325" t="s">
        <v>365</v>
      </c>
      <c r="B19" s="326" t="s">
        <v>366</v>
      </c>
      <c r="C19" s="290">
        <v>1398</v>
      </c>
      <c r="D19" s="290">
        <v>1561</v>
      </c>
      <c r="E19" s="338">
        <v>1652</v>
      </c>
      <c r="F19" s="338">
        <v>1803</v>
      </c>
      <c r="G19" s="338">
        <v>1735</v>
      </c>
      <c r="H19" s="338">
        <v>1674</v>
      </c>
      <c r="I19" s="338">
        <v>1653</v>
      </c>
      <c r="J19" s="338">
        <v>1565</v>
      </c>
      <c r="K19" s="338">
        <v>1530</v>
      </c>
      <c r="L19" s="338">
        <v>1522</v>
      </c>
      <c r="M19" s="338">
        <v>1728</v>
      </c>
      <c r="N19" s="338">
        <v>1738</v>
      </c>
      <c r="O19" s="339">
        <v>1884</v>
      </c>
    </row>
    <row r="20" spans="1:15" ht="13.5" customHeight="1">
      <c r="A20" s="325" t="s">
        <v>367</v>
      </c>
      <c r="B20" s="326" t="s">
        <v>368</v>
      </c>
      <c r="C20" s="290">
        <v>3089</v>
      </c>
      <c r="D20" s="290">
        <v>3431</v>
      </c>
      <c r="E20" s="338">
        <v>3653</v>
      </c>
      <c r="F20" s="338">
        <v>3640</v>
      </c>
      <c r="G20" s="338">
        <v>3484</v>
      </c>
      <c r="H20" s="338">
        <v>3648</v>
      </c>
      <c r="I20" s="338">
        <v>3693</v>
      </c>
      <c r="J20" s="338">
        <v>3590</v>
      </c>
      <c r="K20" s="338">
        <v>3449</v>
      </c>
      <c r="L20" s="338">
        <v>3392</v>
      </c>
      <c r="M20" s="338">
        <v>3578</v>
      </c>
      <c r="N20" s="338">
        <v>3775</v>
      </c>
      <c r="O20" s="339">
        <v>4057</v>
      </c>
    </row>
    <row r="21" spans="1:15" ht="13.5" customHeight="1">
      <c r="A21" s="325" t="s">
        <v>369</v>
      </c>
      <c r="B21" s="326" t="s">
        <v>370</v>
      </c>
      <c r="C21" s="290">
        <v>728</v>
      </c>
      <c r="D21" s="290">
        <v>723</v>
      </c>
      <c r="E21" s="338">
        <v>847</v>
      </c>
      <c r="F21" s="338">
        <v>999</v>
      </c>
      <c r="G21" s="338">
        <v>900</v>
      </c>
      <c r="H21" s="338">
        <v>804</v>
      </c>
      <c r="I21" s="338">
        <v>835</v>
      </c>
      <c r="J21" s="338">
        <v>912</v>
      </c>
      <c r="K21" s="338">
        <v>964</v>
      </c>
      <c r="L21" s="338">
        <v>944</v>
      </c>
      <c r="M21" s="338">
        <v>970</v>
      </c>
      <c r="N21" s="338">
        <v>1084</v>
      </c>
      <c r="O21" s="339">
        <v>1290</v>
      </c>
    </row>
    <row r="22" spans="1:15" ht="17.25" customHeight="1">
      <c r="A22" s="324" t="s">
        <v>371</v>
      </c>
      <c r="B22" s="322" t="s">
        <v>392</v>
      </c>
      <c r="C22" s="336">
        <v>31680</v>
      </c>
      <c r="D22" s="336">
        <v>34599</v>
      </c>
      <c r="E22" s="336">
        <v>36294</v>
      </c>
      <c r="F22" s="336">
        <v>38546</v>
      </c>
      <c r="G22" s="336">
        <v>37230</v>
      </c>
      <c r="H22" s="336">
        <v>37754</v>
      </c>
      <c r="I22" s="336">
        <v>38243</v>
      </c>
      <c r="J22" s="336">
        <v>36618</v>
      </c>
      <c r="K22" s="336">
        <v>33372</v>
      </c>
      <c r="L22" s="336">
        <v>33508</v>
      </c>
      <c r="M22" s="336">
        <v>34639</v>
      </c>
      <c r="N22" s="336">
        <v>36069</v>
      </c>
      <c r="O22" s="337">
        <v>37767</v>
      </c>
    </row>
    <row r="23" spans="1:15" ht="13.5" customHeight="1">
      <c r="A23" s="325" t="s">
        <v>373</v>
      </c>
      <c r="B23" s="326" t="s">
        <v>374</v>
      </c>
      <c r="C23" s="290">
        <v>8832</v>
      </c>
      <c r="D23" s="290">
        <v>10057</v>
      </c>
      <c r="E23" s="338">
        <v>11152</v>
      </c>
      <c r="F23" s="338">
        <v>11635</v>
      </c>
      <c r="G23" s="338">
        <v>11241</v>
      </c>
      <c r="H23" s="338">
        <v>13241</v>
      </c>
      <c r="I23" s="338">
        <v>14066</v>
      </c>
      <c r="J23" s="338">
        <v>13567</v>
      </c>
      <c r="K23" s="338">
        <v>12184</v>
      </c>
      <c r="L23" s="338">
        <v>11934</v>
      </c>
      <c r="M23" s="338">
        <v>12301</v>
      </c>
      <c r="N23" s="338">
        <v>12777</v>
      </c>
      <c r="O23" s="339">
        <v>13032</v>
      </c>
    </row>
    <row r="24" spans="1:15" ht="13.5" customHeight="1">
      <c r="A24" s="325" t="s">
        <v>375</v>
      </c>
      <c r="B24" s="326" t="s">
        <v>376</v>
      </c>
      <c r="C24" s="290">
        <v>1825</v>
      </c>
      <c r="D24" s="290">
        <v>2172</v>
      </c>
      <c r="E24" s="338">
        <v>1972</v>
      </c>
      <c r="F24" s="338">
        <v>2359</v>
      </c>
      <c r="G24" s="338">
        <v>2350</v>
      </c>
      <c r="H24" s="338">
        <v>2081</v>
      </c>
      <c r="I24" s="338">
        <v>2010</v>
      </c>
      <c r="J24" s="338">
        <v>1940</v>
      </c>
      <c r="K24" s="338">
        <v>1821</v>
      </c>
      <c r="L24" s="338">
        <v>1832</v>
      </c>
      <c r="M24" s="338">
        <v>2006</v>
      </c>
      <c r="N24" s="338">
        <v>2225</v>
      </c>
      <c r="O24" s="339">
        <v>2326</v>
      </c>
    </row>
    <row r="25" spans="1:15" ht="13.5" customHeight="1">
      <c r="A25" s="325" t="s">
        <v>377</v>
      </c>
      <c r="B25" s="326" t="s">
        <v>393</v>
      </c>
      <c r="C25" s="290">
        <v>1010</v>
      </c>
      <c r="D25" s="290">
        <v>1128</v>
      </c>
      <c r="E25" s="338">
        <v>1145</v>
      </c>
      <c r="F25" s="338">
        <v>1159</v>
      </c>
      <c r="G25" s="338">
        <v>1145</v>
      </c>
      <c r="H25" s="338">
        <v>1228</v>
      </c>
      <c r="I25" s="338">
        <v>1239</v>
      </c>
      <c r="J25" s="338">
        <v>1258</v>
      </c>
      <c r="K25" s="338">
        <v>1195</v>
      </c>
      <c r="L25" s="338">
        <v>1160</v>
      </c>
      <c r="M25" s="338">
        <v>1170</v>
      </c>
      <c r="N25" s="338">
        <v>1384</v>
      </c>
      <c r="O25" s="339">
        <v>1536</v>
      </c>
    </row>
    <row r="26" spans="1:15" ht="13.5" customHeight="1">
      <c r="A26" s="325" t="s">
        <v>379</v>
      </c>
      <c r="B26" s="326" t="s">
        <v>394</v>
      </c>
      <c r="C26" s="290">
        <v>1518</v>
      </c>
      <c r="D26" s="290">
        <v>1496</v>
      </c>
      <c r="E26" s="338">
        <v>1499</v>
      </c>
      <c r="F26" s="338">
        <v>1639</v>
      </c>
      <c r="G26" s="338">
        <v>1647</v>
      </c>
      <c r="H26" s="338">
        <v>1694</v>
      </c>
      <c r="I26" s="338">
        <v>1649</v>
      </c>
      <c r="J26" s="338">
        <v>1603</v>
      </c>
      <c r="K26" s="338">
        <v>1430</v>
      </c>
      <c r="L26" s="338">
        <v>1392</v>
      </c>
      <c r="M26" s="338">
        <v>1469</v>
      </c>
      <c r="N26" s="338">
        <v>1515</v>
      </c>
      <c r="O26" s="339">
        <v>1558</v>
      </c>
    </row>
    <row r="27" spans="1:15" ht="13.5" customHeight="1">
      <c r="A27" s="325" t="s">
        <v>381</v>
      </c>
      <c r="B27" s="326" t="s">
        <v>382</v>
      </c>
      <c r="C27" s="290">
        <v>6470</v>
      </c>
      <c r="D27" s="290">
        <v>7013</v>
      </c>
      <c r="E27" s="338">
        <v>7308</v>
      </c>
      <c r="F27" s="338">
        <v>8019</v>
      </c>
      <c r="G27" s="338">
        <v>7485</v>
      </c>
      <c r="H27" s="338">
        <v>6474</v>
      </c>
      <c r="I27" s="338">
        <v>6246</v>
      </c>
      <c r="J27" s="338">
        <v>5664</v>
      </c>
      <c r="K27" s="338">
        <v>4699</v>
      </c>
      <c r="L27" s="338">
        <v>4555</v>
      </c>
      <c r="M27" s="338">
        <v>4540</v>
      </c>
      <c r="N27" s="338">
        <v>4567</v>
      </c>
      <c r="O27" s="339">
        <v>4734</v>
      </c>
    </row>
    <row r="28" spans="1:15" ht="13.5" customHeight="1">
      <c r="A28" s="325" t="s">
        <v>383</v>
      </c>
      <c r="B28" s="326" t="s">
        <v>384</v>
      </c>
      <c r="C28" s="290">
        <v>1275</v>
      </c>
      <c r="D28" s="290">
        <v>1347</v>
      </c>
      <c r="E28" s="338">
        <v>1429</v>
      </c>
      <c r="F28" s="338">
        <v>1531</v>
      </c>
      <c r="G28" s="338">
        <v>1610</v>
      </c>
      <c r="H28" s="338">
        <v>1778</v>
      </c>
      <c r="I28" s="338">
        <v>1804</v>
      </c>
      <c r="J28" s="338">
        <v>1515</v>
      </c>
      <c r="K28" s="338">
        <v>1409</v>
      </c>
      <c r="L28" s="338">
        <v>1445</v>
      </c>
      <c r="M28" s="338">
        <v>1458</v>
      </c>
      <c r="N28" s="338">
        <v>1480</v>
      </c>
      <c r="O28" s="339">
        <v>1510</v>
      </c>
    </row>
    <row r="29" spans="1:15" ht="13.5" customHeight="1">
      <c r="A29" s="325" t="s">
        <v>385</v>
      </c>
      <c r="B29" s="326" t="s">
        <v>395</v>
      </c>
      <c r="C29" s="290">
        <v>9847</v>
      </c>
      <c r="D29" s="290">
        <v>10414</v>
      </c>
      <c r="E29" s="338">
        <v>10717</v>
      </c>
      <c r="F29" s="338">
        <v>11147</v>
      </c>
      <c r="G29" s="338">
        <v>10775</v>
      </c>
      <c r="H29" s="338">
        <v>10367</v>
      </c>
      <c r="I29" s="338">
        <v>10381</v>
      </c>
      <c r="J29" s="338">
        <v>10278</v>
      </c>
      <c r="K29" s="338">
        <v>9823</v>
      </c>
      <c r="L29" s="338">
        <v>10379</v>
      </c>
      <c r="M29" s="338">
        <v>10804</v>
      </c>
      <c r="N29" s="338">
        <v>11128</v>
      </c>
      <c r="O29" s="339">
        <v>12004</v>
      </c>
    </row>
    <row r="30" spans="1:15" ht="13.5" customHeight="1">
      <c r="A30" s="325" t="s">
        <v>387</v>
      </c>
      <c r="B30" s="326" t="s">
        <v>388</v>
      </c>
      <c r="C30" s="340">
        <v>55</v>
      </c>
      <c r="D30" s="290">
        <v>92</v>
      </c>
      <c r="E30" s="338">
        <v>93</v>
      </c>
      <c r="F30" s="338">
        <v>84</v>
      </c>
      <c r="G30" s="338">
        <v>56</v>
      </c>
      <c r="H30" s="338">
        <v>53</v>
      </c>
      <c r="I30" s="338">
        <v>44</v>
      </c>
      <c r="J30" s="338">
        <v>39</v>
      </c>
      <c r="K30" s="338">
        <v>39</v>
      </c>
      <c r="L30" s="338">
        <v>38</v>
      </c>
      <c r="M30" s="338">
        <v>41</v>
      </c>
      <c r="N30" s="338">
        <v>52</v>
      </c>
      <c r="O30" s="339">
        <v>77</v>
      </c>
    </row>
    <row r="31" spans="1:15" ht="13.5" customHeight="1">
      <c r="A31" s="329" t="s">
        <v>389</v>
      </c>
      <c r="B31" s="330" t="s">
        <v>390</v>
      </c>
      <c r="C31" s="341">
        <v>848</v>
      </c>
      <c r="D31" s="342">
        <v>880</v>
      </c>
      <c r="E31" s="343">
        <v>979</v>
      </c>
      <c r="F31" s="343">
        <v>973</v>
      </c>
      <c r="G31" s="343">
        <v>921</v>
      </c>
      <c r="H31" s="343">
        <v>838</v>
      </c>
      <c r="I31" s="343">
        <v>804</v>
      </c>
      <c r="J31" s="343">
        <v>754</v>
      </c>
      <c r="K31" s="343">
        <v>772</v>
      </c>
      <c r="L31" s="343">
        <v>773</v>
      </c>
      <c r="M31" s="343">
        <v>850</v>
      </c>
      <c r="N31" s="343">
        <v>941</v>
      </c>
      <c r="O31" s="344">
        <v>990</v>
      </c>
    </row>
    <row r="32" spans="1:15" ht="13.5" customHeight="1"/>
    <row r="33" spans="1:15" s="281" customFormat="1" ht="12.75">
      <c r="A33" s="278" t="s">
        <v>1372</v>
      </c>
      <c r="B33" s="279"/>
      <c r="C33" s="279"/>
      <c r="D33" s="279"/>
      <c r="E33" s="279"/>
      <c r="F33" s="279"/>
      <c r="G33" s="279"/>
      <c r="H33" s="280"/>
      <c r="J33" s="280"/>
      <c r="K33" s="280"/>
      <c r="L33" s="280"/>
      <c r="M33" s="280"/>
      <c r="N33" s="280"/>
      <c r="O33" s="280"/>
    </row>
    <row r="34" spans="1:15">
      <c r="N34" s="821"/>
      <c r="O34" s="821"/>
    </row>
  </sheetData>
  <phoneticPr fontId="0" type="noConversion"/>
  <pageMargins left="0.78740157480314965" right="0.78740157480314965" top="0.86614173228346458" bottom="0.78740157480314965" header="0.51181102362204722" footer="0.51181102362204722"/>
  <pageSetup paperSize="9" scale="8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8"/>
  <sheetViews>
    <sheetView zoomScaleSheetLayoutView="90"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656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2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1844.2</v>
      </c>
      <c r="C10" s="355">
        <v>1751.6</v>
      </c>
      <c r="D10" s="355">
        <v>1815.7</v>
      </c>
      <c r="E10" s="355">
        <v>1920.2</v>
      </c>
      <c r="F10" s="355">
        <v>1955</v>
      </c>
      <c r="G10" s="355">
        <v>1823.3</v>
      </c>
      <c r="H10" s="355">
        <v>1878.7</v>
      </c>
      <c r="I10" s="355">
        <v>1937.7</v>
      </c>
      <c r="J10" s="355">
        <v>2167.9</v>
      </c>
      <c r="K10" s="355">
        <v>2363.9</v>
      </c>
      <c r="L10" s="363">
        <v>2498.8000000000002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-5.0211473809782099</v>
      </c>
      <c r="D11" s="355">
        <f t="shared" si="0"/>
        <v>3.6595113039506817</v>
      </c>
      <c r="E11" s="355">
        <f t="shared" si="0"/>
        <v>5.7553560610232966</v>
      </c>
      <c r="F11" s="355">
        <f t="shared" si="0"/>
        <v>1.8123112175814995</v>
      </c>
      <c r="G11" s="355">
        <f t="shared" si="0"/>
        <v>-6.7365728900255775</v>
      </c>
      <c r="H11" s="355">
        <f t="shared" si="0"/>
        <v>3.0384467723358797</v>
      </c>
      <c r="I11" s="355">
        <f>(I10-H10)*100/H10</f>
        <v>3.1404694735721508</v>
      </c>
      <c r="J11" s="355">
        <f>(J10-I10)*100/I10</f>
        <v>11.880063993394232</v>
      </c>
      <c r="K11" s="355">
        <f>(K10-J10)*100/J10</f>
        <v>9.0410074265418139</v>
      </c>
      <c r="L11" s="363">
        <f>(L10-K10)*100/K10</f>
        <v>5.7066711789838864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979.1</v>
      </c>
      <c r="C13" s="355">
        <v>910.2</v>
      </c>
      <c r="D13" s="355">
        <v>927.8</v>
      </c>
      <c r="E13" s="355">
        <v>1004.4</v>
      </c>
      <c r="F13" s="355">
        <v>1046</v>
      </c>
      <c r="G13" s="355">
        <v>981</v>
      </c>
      <c r="H13" s="355">
        <v>993.9</v>
      </c>
      <c r="I13" s="355">
        <v>1024</v>
      </c>
      <c r="J13" s="355">
        <v>1143.9000000000001</v>
      </c>
      <c r="K13" s="355">
        <v>1212.5999999999999</v>
      </c>
      <c r="L13" s="363">
        <v>1273.3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H14" si="1">(C13-B13)*100/B13</f>
        <v>-7.0370748646716352</v>
      </c>
      <c r="D14" s="355">
        <f t="shared" si="1"/>
        <v>1.9336409580311917</v>
      </c>
      <c r="E14" s="355">
        <f t="shared" si="1"/>
        <v>8.256089674498817</v>
      </c>
      <c r="F14" s="355">
        <f t="shared" si="1"/>
        <v>4.1417761847869397</v>
      </c>
      <c r="G14" s="355">
        <f t="shared" si="1"/>
        <v>-6.2141491395793498</v>
      </c>
      <c r="H14" s="355">
        <f t="shared" si="1"/>
        <v>1.3149847094801199</v>
      </c>
      <c r="I14" s="355">
        <f>(I13-H13)*100/H13</f>
        <v>3.0284736895059887</v>
      </c>
      <c r="J14" s="355">
        <f>(J13-I13)*100/I13</f>
        <v>11.708984375000009</v>
      </c>
      <c r="K14" s="355">
        <f>(K13-J13)*100/J13</f>
        <v>6.0057697351166892</v>
      </c>
      <c r="L14" s="363">
        <f>(L13-K13)*100/K13</f>
        <v>5.0057727197756927</v>
      </c>
    </row>
    <row r="15" spans="1:14" ht="13.5" customHeight="1">
      <c r="A15" s="428" t="s">
        <v>556</v>
      </c>
      <c r="B15" s="355">
        <f t="shared" ref="B15:H15" si="2">B13*100/B10</f>
        <v>53.090771066044894</v>
      </c>
      <c r="C15" s="355">
        <f t="shared" si="2"/>
        <v>51.963918702900209</v>
      </c>
      <c r="D15" s="355">
        <f t="shared" si="2"/>
        <v>51.09874979346808</v>
      </c>
      <c r="E15" s="355">
        <f t="shared" si="2"/>
        <v>52.307051348817829</v>
      </c>
      <c r="F15" s="355">
        <f t="shared" si="2"/>
        <v>53.503836317135551</v>
      </c>
      <c r="G15" s="355">
        <f t="shared" si="2"/>
        <v>53.803543026380737</v>
      </c>
      <c r="H15" s="355">
        <f t="shared" si="2"/>
        <v>52.903603555650186</v>
      </c>
      <c r="I15" s="355">
        <f>I13*100/I10</f>
        <v>52.846157815967381</v>
      </c>
      <c r="J15" s="355">
        <f>J13*100/J10</f>
        <v>52.765348955210115</v>
      </c>
      <c r="K15" s="355">
        <f>K13*100/K10</f>
        <v>51.296586150006334</v>
      </c>
      <c r="L15" s="363">
        <f>L13*100/L10</f>
        <v>50.956459100368171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3" ht="13.5" customHeight="1">
      <c r="A17" s="408" t="s">
        <v>408</v>
      </c>
      <c r="B17" s="356">
        <v>36952</v>
      </c>
      <c r="C17" s="356">
        <v>36088</v>
      </c>
      <c r="D17" s="356">
        <v>37427</v>
      </c>
      <c r="E17" s="356">
        <v>36728</v>
      </c>
      <c r="F17" s="356">
        <v>35825</v>
      </c>
      <c r="G17" s="356">
        <v>33550</v>
      </c>
      <c r="H17" s="356">
        <v>36432</v>
      </c>
      <c r="I17" s="356">
        <v>37785</v>
      </c>
      <c r="J17" s="356">
        <v>41042</v>
      </c>
      <c r="K17" s="356">
        <v>44459</v>
      </c>
      <c r="L17" s="364">
        <v>47335</v>
      </c>
      <c r="M17" s="355"/>
    </row>
    <row r="18" spans="1:13" ht="13.5" customHeight="1">
      <c r="A18" s="408" t="s">
        <v>414</v>
      </c>
      <c r="B18" s="356">
        <v>15660</v>
      </c>
      <c r="C18" s="356">
        <v>16126</v>
      </c>
      <c r="D18" s="356">
        <v>15966</v>
      </c>
      <c r="E18" s="356">
        <v>15764</v>
      </c>
      <c r="F18" s="356">
        <v>15807</v>
      </c>
      <c r="G18" s="356">
        <v>15405</v>
      </c>
      <c r="H18" s="356">
        <v>14271</v>
      </c>
      <c r="I18" s="356">
        <v>13947</v>
      </c>
      <c r="J18" s="356">
        <v>14218</v>
      </c>
      <c r="K18" s="356">
        <v>14305</v>
      </c>
      <c r="L18" s="364">
        <v>14448</v>
      </c>
    </row>
    <row r="19" spans="1:13" ht="13.5" customHeight="1">
      <c r="A19" s="408" t="s">
        <v>338</v>
      </c>
      <c r="B19" s="356">
        <f t="shared" ref="B19:K19" si="3">B13*1000000/B17</f>
        <v>26496.536046763369</v>
      </c>
      <c r="C19" s="356">
        <f t="shared" si="3"/>
        <v>25221.680336954112</v>
      </c>
      <c r="D19" s="356">
        <f t="shared" si="3"/>
        <v>24789.590402650494</v>
      </c>
      <c r="E19" s="356">
        <f t="shared" si="3"/>
        <v>27346.983228054891</v>
      </c>
      <c r="F19" s="356">
        <f t="shared" si="3"/>
        <v>29197.487787857641</v>
      </c>
      <c r="G19" s="356">
        <f t="shared" si="3"/>
        <v>29239.940387481372</v>
      </c>
      <c r="H19" s="356">
        <f t="shared" si="3"/>
        <v>27280.961791831356</v>
      </c>
      <c r="I19" s="356">
        <f t="shared" si="3"/>
        <v>27100.701336509195</v>
      </c>
      <c r="J19" s="356">
        <f t="shared" si="3"/>
        <v>27871.448759807026</v>
      </c>
      <c r="K19" s="356">
        <f t="shared" si="3"/>
        <v>27274.56757911784</v>
      </c>
      <c r="L19" s="364">
        <f>L13*1000000/L17</f>
        <v>26899.757050808072</v>
      </c>
    </row>
    <row r="20" spans="1:13" ht="15.75" customHeight="1">
      <c r="A20" s="828" t="s">
        <v>450</v>
      </c>
      <c r="B20" s="355">
        <f>SUM(B21:B23)</f>
        <v>154.29999999999998</v>
      </c>
      <c r="C20" s="355">
        <f t="shared" ref="C20:K20" si="4">SUM(C21:C23)</f>
        <v>144.69999999999999</v>
      </c>
      <c r="D20" s="355">
        <f t="shared" si="4"/>
        <v>99.899999999999991</v>
      </c>
      <c r="E20" s="355">
        <f t="shared" si="4"/>
        <v>111.3</v>
      </c>
      <c r="F20" s="355">
        <f t="shared" si="4"/>
        <v>122.80000000000001</v>
      </c>
      <c r="G20" s="355">
        <f t="shared" si="4"/>
        <v>125</v>
      </c>
      <c r="H20" s="355">
        <f t="shared" si="4"/>
        <v>102.4</v>
      </c>
      <c r="I20" s="355">
        <f t="shared" si="4"/>
        <v>159.6</v>
      </c>
      <c r="J20" s="355">
        <f t="shared" si="4"/>
        <v>226.4</v>
      </c>
      <c r="K20" s="355">
        <f t="shared" si="4"/>
        <v>306.2</v>
      </c>
      <c r="L20" s="363" t="s">
        <v>325</v>
      </c>
    </row>
    <row r="21" spans="1:13" ht="13.5" customHeight="1">
      <c r="A21" s="408" t="s">
        <v>418</v>
      </c>
      <c r="B21" s="355">
        <v>95.5</v>
      </c>
      <c r="C21" s="355">
        <v>93.2</v>
      </c>
      <c r="D21" s="355">
        <v>53.1</v>
      </c>
      <c r="E21" s="355">
        <v>62.7</v>
      </c>
      <c r="F21" s="355">
        <v>78.400000000000006</v>
      </c>
      <c r="G21" s="355">
        <v>86</v>
      </c>
      <c r="H21" s="355">
        <v>73.900000000000006</v>
      </c>
      <c r="I21" s="355">
        <v>114.8</v>
      </c>
      <c r="J21" s="355">
        <v>146.5</v>
      </c>
      <c r="K21" s="355">
        <v>221.1</v>
      </c>
      <c r="L21" s="363" t="s">
        <v>325</v>
      </c>
    </row>
    <row r="22" spans="1:13" ht="13.5" customHeight="1">
      <c r="A22" s="408" t="s">
        <v>560</v>
      </c>
      <c r="B22" s="355">
        <v>56.2</v>
      </c>
      <c r="C22" s="355">
        <v>49.9</v>
      </c>
      <c r="D22" s="355">
        <v>45</v>
      </c>
      <c r="E22" s="355">
        <v>47.8</v>
      </c>
      <c r="F22" s="355">
        <v>43.4</v>
      </c>
      <c r="G22" s="355">
        <v>38.299999999999997</v>
      </c>
      <c r="H22" s="355">
        <v>27.3</v>
      </c>
      <c r="I22" s="355">
        <v>43.8</v>
      </c>
      <c r="J22" s="355">
        <v>76.400000000000006</v>
      </c>
      <c r="K22" s="355">
        <v>80.3</v>
      </c>
      <c r="L22" s="363" t="s">
        <v>325</v>
      </c>
    </row>
    <row r="23" spans="1:13" ht="13.5" customHeight="1">
      <c r="A23" s="411" t="s">
        <v>420</v>
      </c>
      <c r="B23" s="357">
        <v>2.6</v>
      </c>
      <c r="C23" s="357">
        <v>1.6</v>
      </c>
      <c r="D23" s="357">
        <v>1.8</v>
      </c>
      <c r="E23" s="357">
        <v>0.8</v>
      </c>
      <c r="F23" s="357">
        <v>1</v>
      </c>
      <c r="G23" s="357">
        <v>0.7</v>
      </c>
      <c r="H23" s="357">
        <v>1.2</v>
      </c>
      <c r="I23" s="357">
        <v>1</v>
      </c>
      <c r="J23" s="357">
        <v>3.5</v>
      </c>
      <c r="K23" s="357">
        <v>4.8</v>
      </c>
      <c r="L23" s="365" t="s">
        <v>325</v>
      </c>
    </row>
    <row r="24" spans="1:13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3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  <row r="28" spans="1:13">
      <c r="L28" s="400"/>
    </row>
  </sheetData>
  <phoneticPr fontId="0" type="noConversion"/>
  <pageMargins left="0.7" right="0.7" top="0.75" bottom="0.75" header="0.3" footer="0.3"/>
  <pageSetup paperSize="9" scale="65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33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676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677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1387</v>
      </c>
      <c r="C10" s="355">
        <v>1351.3</v>
      </c>
      <c r="D10" s="355">
        <v>1469.7</v>
      </c>
      <c r="E10" s="355">
        <v>1560.3</v>
      </c>
      <c r="F10" s="355">
        <v>1762.9</v>
      </c>
      <c r="G10" s="355">
        <v>2044</v>
      </c>
      <c r="H10" s="355">
        <v>2062.5</v>
      </c>
      <c r="I10" s="355">
        <v>2332.6</v>
      </c>
      <c r="J10" s="355">
        <v>2796.6</v>
      </c>
      <c r="K10" s="355">
        <v>3244.9</v>
      </c>
      <c r="L10" s="363">
        <v>3496.7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I11" si="0">(C10-B10)*100/B10</f>
        <v>-2.5739005046863768</v>
      </c>
      <c r="D11" s="355">
        <f t="shared" si="0"/>
        <v>8.7619329534522379</v>
      </c>
      <c r="E11" s="355">
        <f t="shared" si="0"/>
        <v>6.1645233721167525</v>
      </c>
      <c r="F11" s="355">
        <f t="shared" si="0"/>
        <v>12.984682432865485</v>
      </c>
      <c r="G11" s="355">
        <f t="shared" si="0"/>
        <v>15.945317374780187</v>
      </c>
      <c r="H11" s="355">
        <f t="shared" si="0"/>
        <v>0.90508806262230923</v>
      </c>
      <c r="I11" s="355">
        <f t="shared" si="0"/>
        <v>13.095757575757572</v>
      </c>
      <c r="J11" s="355">
        <f>(J10-I10)*100/I10</f>
        <v>19.891966046471747</v>
      </c>
      <c r="K11" s="355">
        <f>(K10-J10)*100/J10</f>
        <v>16.030179503683048</v>
      </c>
      <c r="L11" s="363">
        <f>(L10-K10)*100/K10</f>
        <v>7.7598693334155042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602.9</v>
      </c>
      <c r="C13" s="355">
        <v>596.6</v>
      </c>
      <c r="D13" s="355">
        <v>654</v>
      </c>
      <c r="E13" s="355">
        <v>655.6</v>
      </c>
      <c r="F13" s="355">
        <v>656.8</v>
      </c>
      <c r="G13" s="355">
        <v>735.4</v>
      </c>
      <c r="H13" s="355">
        <v>792.1</v>
      </c>
      <c r="I13" s="355">
        <v>799</v>
      </c>
      <c r="J13" s="355">
        <v>973.4</v>
      </c>
      <c r="K13" s="355">
        <v>1112</v>
      </c>
      <c r="L13" s="363">
        <v>1145.3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K14" si="1">(C13-B13)*100/B13</f>
        <v>-1.0449494111792925</v>
      </c>
      <c r="D14" s="355">
        <f t="shared" si="1"/>
        <v>9.6211867247737146</v>
      </c>
      <c r="E14" s="355">
        <f t="shared" si="1"/>
        <v>0.24464831804281692</v>
      </c>
      <c r="F14" s="355">
        <f t="shared" si="1"/>
        <v>0.18303843807198472</v>
      </c>
      <c r="G14" s="355">
        <f t="shared" si="1"/>
        <v>11.967113276492086</v>
      </c>
      <c r="H14" s="355">
        <f t="shared" si="1"/>
        <v>7.7100897470764274</v>
      </c>
      <c r="I14" s="355">
        <f t="shared" si="1"/>
        <v>0.87110213356899091</v>
      </c>
      <c r="J14" s="355">
        <f t="shared" si="1"/>
        <v>21.827284105131408</v>
      </c>
      <c r="K14" s="355">
        <f t="shared" si="1"/>
        <v>14.238750770495173</v>
      </c>
      <c r="L14" s="363">
        <f>(L13-K13)*100/K13</f>
        <v>2.9946043165467584</v>
      </c>
    </row>
    <row r="15" spans="1:14" ht="13.5" customHeight="1">
      <c r="A15" s="428" t="s">
        <v>556</v>
      </c>
      <c r="B15" s="355">
        <f t="shared" ref="B15:J15" si="2">B13*100/B10</f>
        <v>43.467916366258109</v>
      </c>
      <c r="C15" s="355">
        <f t="shared" si="2"/>
        <v>44.150077702952714</v>
      </c>
      <c r="D15" s="355">
        <f t="shared" si="2"/>
        <v>44.498877321902427</v>
      </c>
      <c r="E15" s="355">
        <f t="shared" si="2"/>
        <v>42.017560725501511</v>
      </c>
      <c r="F15" s="355">
        <f t="shared" si="2"/>
        <v>37.256792784616252</v>
      </c>
      <c r="G15" s="355">
        <f t="shared" si="2"/>
        <v>35.978473581213308</v>
      </c>
      <c r="H15" s="355">
        <f t="shared" si="2"/>
        <v>38.404848484848486</v>
      </c>
      <c r="I15" s="355">
        <f t="shared" si="2"/>
        <v>34.253622567092513</v>
      </c>
      <c r="J15" s="355">
        <f t="shared" si="2"/>
        <v>34.806550811699921</v>
      </c>
      <c r="K15" s="355">
        <f>K13*100/K10</f>
        <v>34.269160837005764</v>
      </c>
      <c r="L15" s="363">
        <f>L13*100/L10</f>
        <v>32.753739239854724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3" ht="13.5" customHeight="1">
      <c r="A17" s="408" t="s">
        <v>408</v>
      </c>
      <c r="B17" s="356">
        <v>8171</v>
      </c>
      <c r="C17" s="356">
        <v>8267</v>
      </c>
      <c r="D17" s="356">
        <v>9094</v>
      </c>
      <c r="E17" s="356">
        <v>9218</v>
      </c>
      <c r="F17" s="356">
        <v>9097</v>
      </c>
      <c r="G17" s="356">
        <v>8516</v>
      </c>
      <c r="H17" s="356">
        <v>8796</v>
      </c>
      <c r="I17" s="356">
        <v>8855</v>
      </c>
      <c r="J17" s="356">
        <v>9619</v>
      </c>
      <c r="K17" s="356">
        <v>10580</v>
      </c>
      <c r="L17" s="364">
        <v>11486.068399962725</v>
      </c>
      <c r="M17" s="355"/>
    </row>
    <row r="18" spans="1:13" ht="13.5" customHeight="1">
      <c r="A18" s="408" t="s">
        <v>414</v>
      </c>
      <c r="B18" s="356">
        <v>34603</v>
      </c>
      <c r="C18" s="356">
        <v>36861</v>
      </c>
      <c r="D18" s="356">
        <v>36196</v>
      </c>
      <c r="E18" s="356">
        <v>37776</v>
      </c>
      <c r="F18" s="356">
        <v>39441</v>
      </c>
      <c r="G18" s="356">
        <v>42072</v>
      </c>
      <c r="H18" s="356">
        <v>40678</v>
      </c>
      <c r="I18" s="356">
        <v>38652</v>
      </c>
      <c r="J18" s="356">
        <v>36511</v>
      </c>
      <c r="K18" s="356">
        <v>36439</v>
      </c>
      <c r="L18" s="364">
        <v>36566</v>
      </c>
    </row>
    <row r="19" spans="1:13" ht="13.5" customHeight="1">
      <c r="A19" s="408" t="s">
        <v>338</v>
      </c>
      <c r="B19" s="356">
        <f t="shared" ref="B19:I19" si="3">B13*1000000/B17</f>
        <v>73785.338391873694</v>
      </c>
      <c r="C19" s="356">
        <f t="shared" si="3"/>
        <v>72166.444901415263</v>
      </c>
      <c r="D19" s="356">
        <f t="shared" si="3"/>
        <v>71915.548713437427</v>
      </c>
      <c r="E19" s="356">
        <f t="shared" si="3"/>
        <v>71121.718377088298</v>
      </c>
      <c r="F19" s="356">
        <f t="shared" si="3"/>
        <v>72199.626250412228</v>
      </c>
      <c r="G19" s="356">
        <f t="shared" si="3"/>
        <v>86355.096289337715</v>
      </c>
      <c r="H19" s="356">
        <f t="shared" si="3"/>
        <v>90052.296498408366</v>
      </c>
      <c r="I19" s="356">
        <f t="shared" si="3"/>
        <v>90231.507622811972</v>
      </c>
      <c r="J19" s="356">
        <f>J13*1000000/J17</f>
        <v>101195.55047302214</v>
      </c>
      <c r="K19" s="356">
        <f>K13*1000000/K17</f>
        <v>105103.96975425331</v>
      </c>
      <c r="L19" s="364">
        <f>L13*1000000/L17</f>
        <v>99712.099921302637</v>
      </c>
    </row>
    <row r="20" spans="1:13" ht="15.75" customHeight="1">
      <c r="A20" s="828" t="s">
        <v>450</v>
      </c>
      <c r="B20" s="355">
        <f>SUM(B21:B23)</f>
        <v>78.300000000000011</v>
      </c>
      <c r="C20" s="355">
        <f t="shared" ref="C20:K20" si="4">SUM(C21:C23)</f>
        <v>124.2</v>
      </c>
      <c r="D20" s="355">
        <f t="shared" si="4"/>
        <v>103.30000000000001</v>
      </c>
      <c r="E20" s="355">
        <f t="shared" si="4"/>
        <v>75.699999999999989</v>
      </c>
      <c r="F20" s="355">
        <f t="shared" si="4"/>
        <v>103.3</v>
      </c>
      <c r="G20" s="355">
        <f t="shared" si="4"/>
        <v>78.599999999999994</v>
      </c>
      <c r="H20" s="355">
        <f t="shared" si="4"/>
        <v>164.8</v>
      </c>
      <c r="I20" s="355">
        <f t="shared" si="4"/>
        <v>82.9</v>
      </c>
      <c r="J20" s="355">
        <f t="shared" si="4"/>
        <v>104.7</v>
      </c>
      <c r="K20" s="355">
        <f t="shared" si="4"/>
        <v>274.7</v>
      </c>
      <c r="L20" s="363" t="s">
        <v>325</v>
      </c>
    </row>
    <row r="21" spans="1:13" ht="13.5" customHeight="1">
      <c r="A21" s="408" t="s">
        <v>418</v>
      </c>
      <c r="B21" s="355">
        <v>10.9</v>
      </c>
      <c r="C21" s="355">
        <v>52</v>
      </c>
      <c r="D21" s="355">
        <v>48.7</v>
      </c>
      <c r="E21" s="355">
        <v>20.9</v>
      </c>
      <c r="F21" s="355">
        <v>25.3</v>
      </c>
      <c r="G21" s="355">
        <v>24.4</v>
      </c>
      <c r="H21" s="355">
        <v>65</v>
      </c>
      <c r="I21" s="355">
        <v>43.2</v>
      </c>
      <c r="J21" s="355">
        <v>22.5</v>
      </c>
      <c r="K21" s="355">
        <v>9.4</v>
      </c>
      <c r="L21" s="363" t="s">
        <v>325</v>
      </c>
    </row>
    <row r="22" spans="1:13" ht="13.5" customHeight="1">
      <c r="A22" s="408" t="s">
        <v>560</v>
      </c>
      <c r="B22" s="355">
        <v>66.2</v>
      </c>
      <c r="C22" s="355">
        <v>71.3</v>
      </c>
      <c r="D22" s="355">
        <v>1.9</v>
      </c>
      <c r="E22" s="355">
        <v>53.8</v>
      </c>
      <c r="F22" s="355">
        <v>77.3</v>
      </c>
      <c r="G22" s="355">
        <v>54.1</v>
      </c>
      <c r="H22" s="355">
        <v>99</v>
      </c>
      <c r="I22" s="355">
        <v>39.6</v>
      </c>
      <c r="J22" s="355">
        <v>81.5</v>
      </c>
      <c r="K22" s="355">
        <v>262.8</v>
      </c>
      <c r="L22" s="363" t="s">
        <v>325</v>
      </c>
    </row>
    <row r="23" spans="1:13" ht="13.5" customHeight="1">
      <c r="A23" s="411" t="s">
        <v>420</v>
      </c>
      <c r="B23" s="357">
        <v>1.2</v>
      </c>
      <c r="C23" s="357">
        <v>0.9</v>
      </c>
      <c r="D23" s="357">
        <v>52.7</v>
      </c>
      <c r="E23" s="357">
        <v>1</v>
      </c>
      <c r="F23" s="357">
        <v>0.7</v>
      </c>
      <c r="G23" s="357">
        <v>0.1</v>
      </c>
      <c r="H23" s="357">
        <v>0.8</v>
      </c>
      <c r="I23" s="357">
        <v>0.1</v>
      </c>
      <c r="J23" s="357">
        <v>0.7</v>
      </c>
      <c r="K23" s="357">
        <v>2.5</v>
      </c>
      <c r="L23" s="365" t="s">
        <v>325</v>
      </c>
    </row>
    <row r="24" spans="1:13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3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  <row r="28" spans="1:13">
      <c r="B28" s="459"/>
      <c r="C28" s="459"/>
      <c r="D28" s="459"/>
      <c r="E28" s="459"/>
      <c r="F28" s="459"/>
      <c r="G28" s="459"/>
      <c r="H28" s="459"/>
      <c r="I28" s="459"/>
    </row>
    <row r="29" spans="1:13">
      <c r="B29" s="459"/>
      <c r="C29" s="459"/>
      <c r="D29" s="459"/>
      <c r="E29" s="459"/>
      <c r="F29" s="459"/>
      <c r="G29" s="459"/>
      <c r="H29" s="459"/>
      <c r="I29" s="459"/>
      <c r="J29" s="459"/>
      <c r="K29" s="459"/>
    </row>
    <row r="30" spans="1:13">
      <c r="B30" s="459"/>
      <c r="C30" s="459"/>
      <c r="D30" s="459"/>
      <c r="E30" s="459"/>
      <c r="F30" s="459"/>
      <c r="G30" s="459"/>
      <c r="H30" s="459"/>
      <c r="I30" s="459"/>
      <c r="J30" s="459"/>
      <c r="K30" s="459"/>
    </row>
    <row r="31" spans="1:13">
      <c r="B31" s="459"/>
      <c r="C31" s="459"/>
      <c r="D31" s="459"/>
      <c r="E31" s="459"/>
      <c r="F31" s="459"/>
      <c r="G31" s="459"/>
      <c r="H31" s="459"/>
      <c r="I31" s="459"/>
      <c r="J31" s="459"/>
      <c r="K31" s="459"/>
    </row>
    <row r="32" spans="1:13">
      <c r="B32" s="459"/>
      <c r="C32" s="459"/>
      <c r="D32" s="459"/>
      <c r="E32" s="459"/>
      <c r="F32" s="459"/>
      <c r="G32" s="459"/>
      <c r="H32" s="459"/>
      <c r="I32" s="459"/>
      <c r="J32" s="459"/>
      <c r="K32" s="459"/>
    </row>
    <row r="33" spans="6:6">
      <c r="F33" s="459"/>
    </row>
  </sheetData>
  <pageMargins left="0.7" right="0.7" top="0.75" bottom="0.75" header="0.3" footer="0.3"/>
  <pageSetup paperSize="9" scale="73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705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678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2270.9</v>
      </c>
      <c r="C10" s="355">
        <v>2456.5</v>
      </c>
      <c r="D10" s="355">
        <v>2575.6</v>
      </c>
      <c r="E10" s="355">
        <v>2637.6</v>
      </c>
      <c r="F10" s="355">
        <v>2702</v>
      </c>
      <c r="G10" s="355">
        <v>2466.8000000000002</v>
      </c>
      <c r="H10" s="355">
        <v>2110.8000000000002</v>
      </c>
      <c r="I10" s="355">
        <v>2067.8000000000002</v>
      </c>
      <c r="J10" s="355">
        <v>2093.1</v>
      </c>
      <c r="K10" s="355">
        <v>2155.3000000000002</v>
      </c>
      <c r="L10" s="363">
        <v>2284.4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8.1729710687392636</v>
      </c>
      <c r="D11" s="355">
        <f t="shared" si="0"/>
        <v>4.8483614899246863</v>
      </c>
      <c r="E11" s="355">
        <f t="shared" si="0"/>
        <v>2.407206087901848</v>
      </c>
      <c r="F11" s="355">
        <f t="shared" si="0"/>
        <v>2.4416135881104069</v>
      </c>
      <c r="G11" s="355">
        <f t="shared" si="0"/>
        <v>-8.7046632124352268</v>
      </c>
      <c r="H11" s="355">
        <f t="shared" si="0"/>
        <v>-14.431652343116587</v>
      </c>
      <c r="I11" s="355">
        <f>(I10-H10)*100/H10</f>
        <v>-2.0371423157096835</v>
      </c>
      <c r="J11" s="355">
        <f>(J10-I10)*100/I10</f>
        <v>1.2235225843891926</v>
      </c>
      <c r="K11" s="355">
        <f>(K10-J10)*100/J10</f>
        <v>2.9716688165878495</v>
      </c>
      <c r="L11" s="363">
        <f>(L10-K10)*100/K10</f>
        <v>5.989885398784387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1400.5</v>
      </c>
      <c r="C13" s="355">
        <v>1532.8</v>
      </c>
      <c r="D13" s="355">
        <v>1618.3</v>
      </c>
      <c r="E13" s="355">
        <v>1751</v>
      </c>
      <c r="F13" s="355">
        <v>1814.8</v>
      </c>
      <c r="G13" s="355">
        <v>1657.5</v>
      </c>
      <c r="H13" s="355">
        <v>1454.6</v>
      </c>
      <c r="I13" s="355">
        <v>1541.2</v>
      </c>
      <c r="J13" s="355">
        <v>1636.4</v>
      </c>
      <c r="K13" s="355">
        <v>1645.4</v>
      </c>
      <c r="L13" s="363">
        <v>1711.2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K14" si="1">(C13-B13)*100/B13</f>
        <v>9.4466262049268099</v>
      </c>
      <c r="D14" s="355">
        <f t="shared" si="1"/>
        <v>5.578027139874739</v>
      </c>
      <c r="E14" s="355">
        <f t="shared" si="1"/>
        <v>8.1999629240561109</v>
      </c>
      <c r="F14" s="355">
        <f t="shared" si="1"/>
        <v>3.6436322101656171</v>
      </c>
      <c r="G14" s="355">
        <f t="shared" si="1"/>
        <v>-8.667621776504296</v>
      </c>
      <c r="H14" s="355">
        <f t="shared" si="1"/>
        <v>-12.241327300150834</v>
      </c>
      <c r="I14" s="355">
        <f t="shared" si="1"/>
        <v>5.9535267427471572</v>
      </c>
      <c r="J14" s="355">
        <f t="shared" si="1"/>
        <v>6.1770049312224264</v>
      </c>
      <c r="K14" s="355">
        <f t="shared" si="1"/>
        <v>0.5499877780493766</v>
      </c>
      <c r="L14" s="363">
        <f>(L13-K13)*100/K13</f>
        <v>3.9990275920748726</v>
      </c>
    </row>
    <row r="15" spans="1:14" ht="13.5" customHeight="1">
      <c r="A15" s="428" t="s">
        <v>556</v>
      </c>
      <c r="B15" s="355">
        <f t="shared" ref="B15:H15" si="2">B13*100/B10</f>
        <v>61.671583953498612</v>
      </c>
      <c r="C15" s="355">
        <f t="shared" si="2"/>
        <v>62.397720333808266</v>
      </c>
      <c r="D15" s="355">
        <f t="shared" si="2"/>
        <v>62.831961484702596</v>
      </c>
      <c r="E15" s="355">
        <f t="shared" si="2"/>
        <v>66.386108583560812</v>
      </c>
      <c r="F15" s="355">
        <f t="shared" si="2"/>
        <v>67.165062916358252</v>
      </c>
      <c r="G15" s="355">
        <f t="shared" si="2"/>
        <v>67.192313928976802</v>
      </c>
      <c r="H15" s="355">
        <f t="shared" si="2"/>
        <v>68.912260754216405</v>
      </c>
      <c r="I15" s="355">
        <f>I13*100/I10</f>
        <v>74.533320437179611</v>
      </c>
      <c r="J15" s="355">
        <f>J13*100/J10</f>
        <v>78.180688930294778</v>
      </c>
      <c r="K15" s="355">
        <f>K13*100/K10</f>
        <v>76.342040551199361</v>
      </c>
      <c r="L15" s="363">
        <f>L13*100/L10</f>
        <v>74.908072141481355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3" ht="13.5" customHeight="1">
      <c r="A17" s="408" t="s">
        <v>408</v>
      </c>
      <c r="B17" s="356">
        <v>1964</v>
      </c>
      <c r="C17" s="356">
        <v>1794</v>
      </c>
      <c r="D17" s="356">
        <v>1651</v>
      </c>
      <c r="E17" s="356">
        <v>1568</v>
      </c>
      <c r="F17" s="356">
        <v>1451</v>
      </c>
      <c r="G17" s="356">
        <v>1277</v>
      </c>
      <c r="H17" s="356">
        <v>1508</v>
      </c>
      <c r="I17" s="356">
        <v>1722</v>
      </c>
      <c r="J17" s="356">
        <v>1884</v>
      </c>
      <c r="K17" s="356">
        <v>2217</v>
      </c>
      <c r="L17" s="364">
        <v>2396.506677796327</v>
      </c>
      <c r="M17" s="355"/>
    </row>
    <row r="18" spans="1:13" ht="13.5" customHeight="1">
      <c r="A18" s="408" t="s">
        <v>414</v>
      </c>
      <c r="B18" s="356">
        <v>17042</v>
      </c>
      <c r="C18" s="356">
        <v>16967</v>
      </c>
      <c r="D18" s="356">
        <v>17792</v>
      </c>
      <c r="E18" s="356">
        <v>16693</v>
      </c>
      <c r="F18" s="356">
        <v>17636</v>
      </c>
      <c r="G18" s="356">
        <v>16958</v>
      </c>
      <c r="H18" s="356">
        <v>15045</v>
      </c>
      <c r="I18" s="356">
        <v>15352</v>
      </c>
      <c r="J18" s="356">
        <v>15988</v>
      </c>
      <c r="K18" s="356">
        <v>16094</v>
      </c>
      <c r="L18" s="364">
        <v>16200</v>
      </c>
    </row>
    <row r="19" spans="1:13" ht="13.5" customHeight="1">
      <c r="A19" s="408" t="s">
        <v>338</v>
      </c>
      <c r="B19" s="356">
        <f t="shared" ref="B19:I19" si="3">B13*1000000/B17</f>
        <v>713085.5397148676</v>
      </c>
      <c r="C19" s="356">
        <f t="shared" si="3"/>
        <v>854403.5674470457</v>
      </c>
      <c r="D19" s="356">
        <f t="shared" si="3"/>
        <v>980193.82192610542</v>
      </c>
      <c r="E19" s="356">
        <f t="shared" si="3"/>
        <v>1116709.1836734693</v>
      </c>
      <c r="F19" s="356">
        <f t="shared" si="3"/>
        <v>1250723.638869745</v>
      </c>
      <c r="G19" s="356">
        <f t="shared" si="3"/>
        <v>1297963.97807361</v>
      </c>
      <c r="H19" s="356">
        <f t="shared" si="3"/>
        <v>964588.8594164456</v>
      </c>
      <c r="I19" s="356">
        <f t="shared" si="3"/>
        <v>895005.80720092915</v>
      </c>
      <c r="J19" s="356">
        <f>J13*1000000/J17</f>
        <v>868577.49469214433</v>
      </c>
      <c r="K19" s="356">
        <f>K13*1000000/K17</f>
        <v>742174.10915651778</v>
      </c>
      <c r="L19" s="364">
        <f>L13*1000000/L17</f>
        <v>714039.32058871177</v>
      </c>
    </row>
    <row r="20" spans="1:13" ht="15.75" customHeight="1">
      <c r="A20" s="828" t="s">
        <v>450</v>
      </c>
      <c r="B20" s="355">
        <f>SUM(B21:B23)</f>
        <v>2354.0840000000003</v>
      </c>
      <c r="C20" s="355">
        <f t="shared" ref="C20:K20" si="4">SUM(C21:C23)</f>
        <v>1845.5410000000002</v>
      </c>
      <c r="D20" s="355">
        <f t="shared" si="4"/>
        <v>1568.4829999999999</v>
      </c>
      <c r="E20" s="355">
        <f t="shared" si="4"/>
        <v>1233.0430000000001</v>
      </c>
      <c r="F20" s="355">
        <f t="shared" si="4"/>
        <v>961.48099999999999</v>
      </c>
      <c r="G20" s="355">
        <f t="shared" si="4"/>
        <v>738.65700000000004</v>
      </c>
      <c r="H20" s="355">
        <f t="shared" si="4"/>
        <v>679.04499999999996</v>
      </c>
      <c r="I20" s="355">
        <f t="shared" si="4"/>
        <v>644.69999999999993</v>
      </c>
      <c r="J20" s="355">
        <f t="shared" si="4"/>
        <v>836.16300000000001</v>
      </c>
      <c r="K20" s="355">
        <f t="shared" si="4"/>
        <v>1037.77</v>
      </c>
      <c r="L20" s="363" t="s">
        <v>325</v>
      </c>
    </row>
    <row r="21" spans="1:13" ht="13.5" customHeight="1">
      <c r="A21" s="408" t="s">
        <v>418</v>
      </c>
      <c r="B21" s="355">
        <v>2352.3000000000002</v>
      </c>
      <c r="C21" s="355">
        <v>1845.325</v>
      </c>
      <c r="D21" s="355">
        <v>1567.5</v>
      </c>
      <c r="E21" s="355">
        <v>1230.8240000000001</v>
      </c>
      <c r="F21" s="355">
        <v>960.524</v>
      </c>
      <c r="G21" s="355">
        <v>737.87699999999995</v>
      </c>
      <c r="H21" s="355">
        <v>678.46799999999996</v>
      </c>
      <c r="I21" s="355">
        <v>643.68099999999993</v>
      </c>
      <c r="J21" s="355">
        <v>834.00299999999993</v>
      </c>
      <c r="K21" s="355">
        <v>1035.4449999999999</v>
      </c>
      <c r="L21" s="363" t="s">
        <v>325</v>
      </c>
    </row>
    <row r="22" spans="1:13" ht="13.5" customHeight="1">
      <c r="A22" s="408" t="s">
        <v>560</v>
      </c>
      <c r="B22" s="355">
        <v>1.25</v>
      </c>
      <c r="C22" s="355">
        <v>5.6000000000000001E-2</v>
      </c>
      <c r="D22" s="355">
        <v>0.95199999999999996</v>
      </c>
      <c r="E22" s="355">
        <v>1.518</v>
      </c>
      <c r="F22" s="355">
        <v>0.749</v>
      </c>
      <c r="G22" s="355">
        <v>0.81499999999999995</v>
      </c>
      <c r="H22" s="355">
        <v>0.69399999999999995</v>
      </c>
      <c r="I22" s="355">
        <v>0.89100000000000001</v>
      </c>
      <c r="J22" s="355">
        <v>1.6279999999999999</v>
      </c>
      <c r="K22" s="355">
        <v>2.1230000000000002</v>
      </c>
      <c r="L22" s="363" t="s">
        <v>325</v>
      </c>
    </row>
    <row r="23" spans="1:13" ht="13.5" customHeight="1">
      <c r="A23" s="411" t="s">
        <v>420</v>
      </c>
      <c r="B23" s="357">
        <v>0.53400000000000003</v>
      </c>
      <c r="C23" s="357">
        <v>0.16</v>
      </c>
      <c r="D23" s="357">
        <v>3.1E-2</v>
      </c>
      <c r="E23" s="357">
        <v>0.70099999999999996</v>
      </c>
      <c r="F23" s="357">
        <v>0.20799999999999999</v>
      </c>
      <c r="G23" s="357">
        <v>-3.5000000000000003E-2</v>
      </c>
      <c r="H23" s="357">
        <v>-0.11700000000000001</v>
      </c>
      <c r="I23" s="357">
        <v>0.128</v>
      </c>
      <c r="J23" s="357">
        <v>0.53200000000000003</v>
      </c>
      <c r="K23" s="357">
        <v>0.20200000000000001</v>
      </c>
      <c r="L23" s="365" t="s">
        <v>325</v>
      </c>
    </row>
    <row r="24" spans="1:13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3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ageMargins left="0.7" right="0.7" top="0.75" bottom="0.75" header="0.3" footer="0.3"/>
  <pageSetup paperSize="9" scale="73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679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680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362"/>
    </row>
    <row r="10" spans="1:14" ht="13.5" customHeight="1">
      <c r="A10" s="408" t="s">
        <v>551</v>
      </c>
      <c r="B10" s="355">
        <v>1307.5</v>
      </c>
      <c r="C10" s="355">
        <v>1346.6</v>
      </c>
      <c r="D10" s="355">
        <v>1404.8</v>
      </c>
      <c r="E10" s="355">
        <v>1463.5</v>
      </c>
      <c r="F10" s="355">
        <v>1447.8</v>
      </c>
      <c r="G10" s="355">
        <v>1386</v>
      </c>
      <c r="H10" s="355">
        <v>1488.4</v>
      </c>
      <c r="I10" s="355">
        <v>1646.9</v>
      </c>
      <c r="J10" s="355">
        <v>1799.7</v>
      </c>
      <c r="K10" s="355">
        <v>1990.6</v>
      </c>
      <c r="L10" s="363">
        <v>2045.9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J11" si="0">(C10-B10)*100/B10</f>
        <v>2.9904397705544863</v>
      </c>
      <c r="D11" s="355">
        <f t="shared" si="0"/>
        <v>4.3219961384226977</v>
      </c>
      <c r="E11" s="355">
        <f t="shared" si="0"/>
        <v>4.1785307517084318</v>
      </c>
      <c r="F11" s="355">
        <f t="shared" si="0"/>
        <v>-1.0727707550392924</v>
      </c>
      <c r="G11" s="355">
        <f t="shared" si="0"/>
        <v>-4.2685453791960182</v>
      </c>
      <c r="H11" s="355">
        <f t="shared" si="0"/>
        <v>7.3881673881673944</v>
      </c>
      <c r="I11" s="355">
        <f t="shared" si="0"/>
        <v>10.649019080892232</v>
      </c>
      <c r="J11" s="355">
        <f t="shared" si="0"/>
        <v>9.2780375250470559</v>
      </c>
      <c r="K11" s="355">
        <f>(K10-J10)*100/J10</f>
        <v>10.607323442796012</v>
      </c>
      <c r="L11" s="363">
        <f>(L10-K10)*100/K10</f>
        <v>2.7780568672762076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860</v>
      </c>
      <c r="C13" s="355">
        <v>884.1</v>
      </c>
      <c r="D13" s="355">
        <v>955.1</v>
      </c>
      <c r="E13" s="355">
        <v>970.1</v>
      </c>
      <c r="F13" s="355">
        <v>953.3</v>
      </c>
      <c r="G13" s="355">
        <v>896</v>
      </c>
      <c r="H13" s="355">
        <v>943.2</v>
      </c>
      <c r="I13" s="355">
        <v>1010.6</v>
      </c>
      <c r="J13" s="355">
        <v>1077</v>
      </c>
      <c r="K13" s="355">
        <v>1133</v>
      </c>
      <c r="L13" s="363">
        <v>1167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I14" si="1">(C13-B13)*100/B13</f>
        <v>2.8023255813953516</v>
      </c>
      <c r="D14" s="355">
        <f t="shared" si="1"/>
        <v>8.0307657504807146</v>
      </c>
      <c r="E14" s="355">
        <f t="shared" si="1"/>
        <v>1.570516176316616</v>
      </c>
      <c r="F14" s="355">
        <f t="shared" si="1"/>
        <v>-1.7317802288423945</v>
      </c>
      <c r="G14" s="355">
        <f t="shared" si="1"/>
        <v>-6.0106996748138002</v>
      </c>
      <c r="H14" s="355">
        <f t="shared" si="1"/>
        <v>5.2678571428571477</v>
      </c>
      <c r="I14" s="355">
        <f t="shared" si="1"/>
        <v>7.1458863443596243</v>
      </c>
      <c r="J14" s="355">
        <f>(J13-I13)*100/I13</f>
        <v>6.5703542450029664</v>
      </c>
      <c r="K14" s="355">
        <f>(K13-J13)*100/J13</f>
        <v>5.1996285979572887</v>
      </c>
      <c r="L14" s="363">
        <f>(L13-K13)*100/K13</f>
        <v>3.0008826125330978</v>
      </c>
    </row>
    <row r="15" spans="1:14" ht="13.5" customHeight="1">
      <c r="A15" s="428" t="s">
        <v>556</v>
      </c>
      <c r="B15" s="355">
        <f t="shared" ref="B15:J15" si="2">B13*100/B10</f>
        <v>65.774378585086041</v>
      </c>
      <c r="C15" s="355">
        <f t="shared" si="2"/>
        <v>65.654240308926191</v>
      </c>
      <c r="D15" s="355">
        <f t="shared" si="2"/>
        <v>67.988325740318913</v>
      </c>
      <c r="E15" s="355">
        <f t="shared" si="2"/>
        <v>66.286299965835326</v>
      </c>
      <c r="F15" s="355">
        <f t="shared" si="2"/>
        <v>65.844729935073914</v>
      </c>
      <c r="G15" s="355">
        <f t="shared" si="2"/>
        <v>64.646464646464651</v>
      </c>
      <c r="H15" s="355">
        <f t="shared" si="2"/>
        <v>63.370061811341031</v>
      </c>
      <c r="I15" s="355">
        <f t="shared" si="2"/>
        <v>61.363774363956523</v>
      </c>
      <c r="J15" s="355">
        <f t="shared" si="2"/>
        <v>59.843307217869643</v>
      </c>
      <c r="K15" s="355">
        <f>K13*100/K10</f>
        <v>56.917512307846884</v>
      </c>
      <c r="L15" s="363">
        <f>L13*100/L10</f>
        <v>57.040911090473628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2" ht="13.5" customHeight="1">
      <c r="A17" s="408" t="s">
        <v>408</v>
      </c>
      <c r="B17" s="356">
        <v>16702</v>
      </c>
      <c r="C17" s="356">
        <v>17789</v>
      </c>
      <c r="D17" s="356">
        <v>19718</v>
      </c>
      <c r="E17" s="356">
        <v>21140</v>
      </c>
      <c r="F17" s="356">
        <v>21494</v>
      </c>
      <c r="G17" s="356">
        <v>19915</v>
      </c>
      <c r="H17" s="356">
        <v>21832</v>
      </c>
      <c r="I17" s="356">
        <v>23357</v>
      </c>
      <c r="J17" s="356">
        <v>24776</v>
      </c>
      <c r="K17" s="356">
        <v>26780</v>
      </c>
      <c r="L17" s="364">
        <v>28294.852006139008</v>
      </c>
    </row>
    <row r="18" spans="1:12" ht="13.5" customHeight="1">
      <c r="A18" s="408" t="s">
        <v>414</v>
      </c>
      <c r="B18" s="356">
        <v>26541</v>
      </c>
      <c r="C18" s="356">
        <v>27414</v>
      </c>
      <c r="D18" s="356">
        <v>28455</v>
      </c>
      <c r="E18" s="356">
        <v>28444</v>
      </c>
      <c r="F18" s="356">
        <v>28467</v>
      </c>
      <c r="G18" s="356">
        <v>27936</v>
      </c>
      <c r="H18" s="356">
        <v>27063</v>
      </c>
      <c r="I18" s="356">
        <v>26909</v>
      </c>
      <c r="J18" s="356">
        <v>27176</v>
      </c>
      <c r="K18" s="356">
        <v>26700</v>
      </c>
      <c r="L18" s="364">
        <v>27213</v>
      </c>
    </row>
    <row r="19" spans="1:12" ht="13.5" customHeight="1">
      <c r="A19" s="408" t="s">
        <v>338</v>
      </c>
      <c r="B19" s="356">
        <f t="shared" ref="B19:I19" si="3">B13*1000000/B17</f>
        <v>51490.839420428689</v>
      </c>
      <c r="C19" s="356">
        <f t="shared" si="3"/>
        <v>49699.252346955982</v>
      </c>
      <c r="D19" s="356">
        <f t="shared" si="3"/>
        <v>48437.975453899991</v>
      </c>
      <c r="E19" s="356">
        <f t="shared" si="3"/>
        <v>45889.309366130561</v>
      </c>
      <c r="F19" s="356">
        <f t="shared" si="3"/>
        <v>44351.912161533452</v>
      </c>
      <c r="G19" s="356">
        <f t="shared" si="3"/>
        <v>44991.212653778559</v>
      </c>
      <c r="H19" s="356">
        <f t="shared" si="3"/>
        <v>43202.63832905826</v>
      </c>
      <c r="I19" s="356">
        <f t="shared" si="3"/>
        <v>43267.54292075181</v>
      </c>
      <c r="J19" s="356">
        <f>J13*1000000/J17</f>
        <v>43469.486599935422</v>
      </c>
      <c r="K19" s="356">
        <f>K13*1000000/K17</f>
        <v>42307.692307692305</v>
      </c>
      <c r="L19" s="364">
        <f>L13*1000000/L17</f>
        <v>41244.251772258824</v>
      </c>
    </row>
    <row r="20" spans="1:12" ht="15.75" customHeight="1">
      <c r="A20" s="828" t="s">
        <v>450</v>
      </c>
      <c r="B20" s="355">
        <f>SUM(B21:B23)</f>
        <v>38.299999999999997</v>
      </c>
      <c r="C20" s="355">
        <f t="shared" ref="C20:K20" si="4">SUM(C21:C23)</f>
        <v>35.1</v>
      </c>
      <c r="D20" s="355">
        <f t="shared" si="4"/>
        <v>44.1</v>
      </c>
      <c r="E20" s="355">
        <f t="shared" si="4"/>
        <v>66.3</v>
      </c>
      <c r="F20" s="355">
        <f t="shared" si="4"/>
        <v>31.499999999999993</v>
      </c>
      <c r="G20" s="355">
        <f t="shared" si="4"/>
        <v>19.3</v>
      </c>
      <c r="H20" s="355">
        <f t="shared" si="4"/>
        <v>49.9</v>
      </c>
      <c r="I20" s="355">
        <f t="shared" si="4"/>
        <v>44.4</v>
      </c>
      <c r="J20" s="355">
        <f t="shared" si="4"/>
        <v>19.700000000000003</v>
      </c>
      <c r="K20" s="355">
        <f t="shared" si="4"/>
        <v>55</v>
      </c>
      <c r="L20" s="363" t="s">
        <v>325</v>
      </c>
    </row>
    <row r="21" spans="1:12" ht="13.5" customHeight="1">
      <c r="A21" s="408" t="s">
        <v>418</v>
      </c>
      <c r="B21" s="355">
        <v>15.1</v>
      </c>
      <c r="C21" s="355">
        <v>15</v>
      </c>
      <c r="D21" s="355">
        <v>26</v>
      </c>
      <c r="E21" s="355">
        <v>44</v>
      </c>
      <c r="F21" s="355">
        <v>18.399999999999999</v>
      </c>
      <c r="G21" s="355">
        <v>6.7</v>
      </c>
      <c r="H21" s="355">
        <v>18.8</v>
      </c>
      <c r="I21" s="355">
        <v>12.7</v>
      </c>
      <c r="J21" s="355">
        <v>9.1</v>
      </c>
      <c r="K21" s="355">
        <v>13.1</v>
      </c>
      <c r="L21" s="363" t="s">
        <v>325</v>
      </c>
    </row>
    <row r="22" spans="1:12" ht="13.5" customHeight="1">
      <c r="A22" s="408" t="s">
        <v>560</v>
      </c>
      <c r="B22" s="355">
        <v>21.4</v>
      </c>
      <c r="C22" s="355">
        <v>18.399999999999999</v>
      </c>
      <c r="D22" s="355">
        <v>17.2</v>
      </c>
      <c r="E22" s="355">
        <v>20.5</v>
      </c>
      <c r="F22" s="355">
        <v>13.7</v>
      </c>
      <c r="G22" s="355">
        <v>12.3</v>
      </c>
      <c r="H22" s="355">
        <v>29.7</v>
      </c>
      <c r="I22" s="355">
        <v>30.7</v>
      </c>
      <c r="J22" s="355">
        <v>7</v>
      </c>
      <c r="K22" s="355">
        <v>40.299999999999997</v>
      </c>
      <c r="L22" s="363" t="s">
        <v>325</v>
      </c>
    </row>
    <row r="23" spans="1:12" ht="13.5" customHeight="1">
      <c r="A23" s="411" t="s">
        <v>420</v>
      </c>
      <c r="B23" s="357">
        <v>1.8</v>
      </c>
      <c r="C23" s="357">
        <v>1.7</v>
      </c>
      <c r="D23" s="357">
        <v>0.9</v>
      </c>
      <c r="E23" s="357">
        <v>1.8</v>
      </c>
      <c r="F23" s="357">
        <v>-0.6</v>
      </c>
      <c r="G23" s="357">
        <v>0.3</v>
      </c>
      <c r="H23" s="357">
        <v>1.4</v>
      </c>
      <c r="I23" s="357">
        <v>1</v>
      </c>
      <c r="J23" s="357">
        <v>3.6</v>
      </c>
      <c r="K23" s="357">
        <v>1.6</v>
      </c>
      <c r="L23" s="365" t="s">
        <v>325</v>
      </c>
    </row>
    <row r="24" spans="1:12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2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681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682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389</v>
      </c>
      <c r="C10" s="355">
        <v>354.9</v>
      </c>
      <c r="D10" s="355">
        <v>368.7</v>
      </c>
      <c r="E10" s="355">
        <v>364.9</v>
      </c>
      <c r="F10" s="355">
        <v>372</v>
      </c>
      <c r="G10" s="355">
        <v>344.5</v>
      </c>
      <c r="H10" s="355">
        <v>362.4</v>
      </c>
      <c r="I10" s="355">
        <v>398.2</v>
      </c>
      <c r="J10" s="355">
        <v>436.8</v>
      </c>
      <c r="K10" s="355">
        <v>491.2</v>
      </c>
      <c r="L10" s="363">
        <v>532.1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I11" si="0">(C10-B10)*100/B10</f>
        <v>-8.7660668380462781</v>
      </c>
      <c r="D11" s="355">
        <f t="shared" si="0"/>
        <v>3.888419273034661</v>
      </c>
      <c r="E11" s="355">
        <f t="shared" si="0"/>
        <v>-1.0306482234879337</v>
      </c>
      <c r="F11" s="355">
        <f t="shared" si="0"/>
        <v>1.9457385585091869</v>
      </c>
      <c r="G11" s="355">
        <f t="shared" si="0"/>
        <v>-7.39247311827957</v>
      </c>
      <c r="H11" s="355">
        <f t="shared" si="0"/>
        <v>5.1959361393323595</v>
      </c>
      <c r="I11" s="355">
        <f t="shared" si="0"/>
        <v>9.8785871964679934</v>
      </c>
      <c r="J11" s="355">
        <f>(J10-I10)*100/I10</f>
        <v>9.693621295831246</v>
      </c>
      <c r="K11" s="355">
        <f>(K10-J10)*100/J10</f>
        <v>12.454212454212449</v>
      </c>
      <c r="L11" s="363">
        <f>(L10-K10)*100/K10</f>
        <v>8.3265472312703661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255</v>
      </c>
      <c r="C13" s="355">
        <v>232.7</v>
      </c>
      <c r="D13" s="355">
        <v>242.3</v>
      </c>
      <c r="E13" s="355">
        <v>245.4</v>
      </c>
      <c r="F13" s="355">
        <v>239.5</v>
      </c>
      <c r="G13" s="355">
        <v>220.9</v>
      </c>
      <c r="H13" s="355">
        <v>234.1</v>
      </c>
      <c r="I13" s="355">
        <v>250.2</v>
      </c>
      <c r="J13" s="355">
        <v>265.10000000000002</v>
      </c>
      <c r="K13" s="355">
        <v>298.39999999999998</v>
      </c>
      <c r="L13" s="363">
        <v>322.3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K14" si="1">(C13-B13)*100/B13</f>
        <v>-8.745098039215689</v>
      </c>
      <c r="D14" s="355">
        <f t="shared" si="1"/>
        <v>4.1254834550924038</v>
      </c>
      <c r="E14" s="355">
        <f t="shared" si="1"/>
        <v>1.2794056954188997</v>
      </c>
      <c r="F14" s="355">
        <f t="shared" si="1"/>
        <v>-2.4042379788101083</v>
      </c>
      <c r="G14" s="355">
        <f t="shared" si="1"/>
        <v>-7.7661795407098104</v>
      </c>
      <c r="H14" s="355">
        <f t="shared" si="1"/>
        <v>5.975554549569936</v>
      </c>
      <c r="I14" s="355">
        <f t="shared" si="1"/>
        <v>6.8774028193079859</v>
      </c>
      <c r="J14" s="355">
        <f t="shared" si="1"/>
        <v>5.9552358113509332</v>
      </c>
      <c r="K14" s="355">
        <f t="shared" si="1"/>
        <v>12.56129762353827</v>
      </c>
      <c r="L14" s="363">
        <f>(L13-K13)*100/K13</f>
        <v>8.0093833780160981</v>
      </c>
    </row>
    <row r="15" spans="1:14" ht="13.5" customHeight="1">
      <c r="A15" s="428" t="s">
        <v>556</v>
      </c>
      <c r="B15" s="355">
        <f t="shared" ref="B15:I15" si="2">B13*100/B10</f>
        <v>65.552699228791781</v>
      </c>
      <c r="C15" s="355">
        <f t="shared" si="2"/>
        <v>65.567765567765576</v>
      </c>
      <c r="D15" s="355">
        <f t="shared" si="2"/>
        <v>65.71738540819095</v>
      </c>
      <c r="E15" s="355">
        <f t="shared" si="2"/>
        <v>67.251301726500415</v>
      </c>
      <c r="F15" s="355">
        <f t="shared" si="2"/>
        <v>64.381720430107521</v>
      </c>
      <c r="G15" s="355">
        <f t="shared" si="2"/>
        <v>64.121915820029031</v>
      </c>
      <c r="H15" s="355">
        <f t="shared" si="2"/>
        <v>64.597130242825614</v>
      </c>
      <c r="I15" s="355">
        <f t="shared" si="2"/>
        <v>62.832747363134104</v>
      </c>
      <c r="J15" s="355">
        <f>J13*100/J10</f>
        <v>60.691391941391949</v>
      </c>
      <c r="K15" s="355">
        <f>K13*100/K10</f>
        <v>60.749185667752435</v>
      </c>
      <c r="L15" s="363">
        <f>L13*100/L10</f>
        <v>60.571321180229276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3" ht="13.5" customHeight="1">
      <c r="A17" s="408" t="s">
        <v>408</v>
      </c>
      <c r="B17" s="356">
        <v>7893</v>
      </c>
      <c r="C17" s="356">
        <v>7753</v>
      </c>
      <c r="D17" s="356">
        <v>8248</v>
      </c>
      <c r="E17" s="356">
        <v>8929</v>
      </c>
      <c r="F17" s="356">
        <v>8689</v>
      </c>
      <c r="G17" s="356">
        <v>8310</v>
      </c>
      <c r="H17" s="356">
        <v>9135</v>
      </c>
      <c r="I17" s="356">
        <v>9973</v>
      </c>
      <c r="J17" s="356">
        <v>10716</v>
      </c>
      <c r="K17" s="356">
        <v>11753</v>
      </c>
      <c r="L17" s="364">
        <v>12974</v>
      </c>
      <c r="M17" s="355"/>
    </row>
    <row r="18" spans="1:13" ht="13.5" customHeight="1">
      <c r="A18" s="408" t="s">
        <v>414</v>
      </c>
      <c r="B18" s="356">
        <v>18264</v>
      </c>
      <c r="C18" s="356">
        <v>18716</v>
      </c>
      <c r="D18" s="356">
        <v>18613</v>
      </c>
      <c r="E18" s="356">
        <v>18168</v>
      </c>
      <c r="F18" s="356">
        <v>18643</v>
      </c>
      <c r="G18" s="356">
        <v>18821</v>
      </c>
      <c r="H18" s="356">
        <v>17199</v>
      </c>
      <c r="I18" s="356">
        <v>17264</v>
      </c>
      <c r="J18" s="356">
        <v>17506</v>
      </c>
      <c r="K18" s="356">
        <v>17541</v>
      </c>
      <c r="L18" s="364">
        <v>17728</v>
      </c>
    </row>
    <row r="19" spans="1:13" ht="13.5" customHeight="1">
      <c r="A19" s="408" t="s">
        <v>338</v>
      </c>
      <c r="B19" s="356">
        <f t="shared" ref="B19:J19" si="3">B13*1000000/B17</f>
        <v>32307.107563664005</v>
      </c>
      <c r="C19" s="356">
        <f t="shared" si="3"/>
        <v>30014.188056236297</v>
      </c>
      <c r="D19" s="356">
        <f t="shared" si="3"/>
        <v>29376.81862269641</v>
      </c>
      <c r="E19" s="356">
        <f t="shared" si="3"/>
        <v>27483.480792921939</v>
      </c>
      <c r="F19" s="356">
        <f t="shared" si="3"/>
        <v>27563.586143399702</v>
      </c>
      <c r="G19" s="356">
        <f t="shared" si="3"/>
        <v>26582.430806257522</v>
      </c>
      <c r="H19" s="356">
        <f t="shared" si="3"/>
        <v>25626.710454296663</v>
      </c>
      <c r="I19" s="356">
        <f t="shared" si="3"/>
        <v>25087.736889601925</v>
      </c>
      <c r="J19" s="356">
        <f t="shared" si="3"/>
        <v>24738.70847331094</v>
      </c>
      <c r="K19" s="356">
        <f>K13*1000000/K17</f>
        <v>25389.262316004424</v>
      </c>
      <c r="L19" s="364">
        <f>L13*1000000/L17</f>
        <v>24841.99167565901</v>
      </c>
    </row>
    <row r="20" spans="1:13" ht="15.75" customHeight="1">
      <c r="A20" s="828" t="s">
        <v>450</v>
      </c>
      <c r="B20" s="355">
        <f>SUM(B21:B23)</f>
        <v>35.5</v>
      </c>
      <c r="C20" s="355">
        <f t="shared" ref="C20:K20" si="4">SUM(C21:C23)</f>
        <v>21.8</v>
      </c>
      <c r="D20" s="355">
        <f t="shared" si="4"/>
        <v>37.700000000000003</v>
      </c>
      <c r="E20" s="355">
        <f t="shared" si="4"/>
        <v>19</v>
      </c>
      <c r="F20" s="355">
        <f t="shared" si="4"/>
        <v>16.899999999999999</v>
      </c>
      <c r="G20" s="355">
        <f t="shared" si="4"/>
        <v>3.7</v>
      </c>
      <c r="H20" s="355">
        <f t="shared" si="4"/>
        <v>6.2</v>
      </c>
      <c r="I20" s="355">
        <f t="shared" si="4"/>
        <v>15.3</v>
      </c>
      <c r="J20" s="355">
        <f t="shared" si="4"/>
        <v>29.1</v>
      </c>
      <c r="K20" s="355">
        <f t="shared" si="4"/>
        <v>40.299999999999997</v>
      </c>
      <c r="L20" s="363" t="s">
        <v>325</v>
      </c>
    </row>
    <row r="21" spans="1:13" ht="13.5" customHeight="1">
      <c r="A21" s="408" t="s">
        <v>418</v>
      </c>
      <c r="B21" s="355">
        <v>0.1</v>
      </c>
      <c r="C21" s="355">
        <v>1.8</v>
      </c>
      <c r="D21" s="355">
        <v>7.5</v>
      </c>
      <c r="E21" s="355">
        <v>1.7</v>
      </c>
      <c r="F21" s="355">
        <v>0.5</v>
      </c>
      <c r="G21" s="355">
        <v>-0.9</v>
      </c>
      <c r="H21" s="355">
        <v>0.8</v>
      </c>
      <c r="I21" s="355">
        <v>1.1000000000000001</v>
      </c>
      <c r="J21" s="355">
        <v>2.2999999999999998</v>
      </c>
      <c r="K21" s="355">
        <v>1.6</v>
      </c>
      <c r="L21" s="363" t="s">
        <v>325</v>
      </c>
    </row>
    <row r="22" spans="1:13" ht="13.5" customHeight="1">
      <c r="A22" s="408" t="s">
        <v>560</v>
      </c>
      <c r="B22" s="355">
        <v>5</v>
      </c>
      <c r="C22" s="355">
        <v>2.9</v>
      </c>
      <c r="D22" s="355">
        <v>3</v>
      </c>
      <c r="E22" s="355">
        <v>3.4</v>
      </c>
      <c r="F22" s="355">
        <v>3.5</v>
      </c>
      <c r="G22" s="355">
        <v>1.6</v>
      </c>
      <c r="H22" s="355">
        <v>2.7</v>
      </c>
      <c r="I22" s="355">
        <v>2.8</v>
      </c>
      <c r="J22" s="355">
        <v>5.8</v>
      </c>
      <c r="K22" s="355">
        <v>10.5</v>
      </c>
      <c r="L22" s="363" t="s">
        <v>325</v>
      </c>
    </row>
    <row r="23" spans="1:13" ht="13.5" customHeight="1">
      <c r="A23" s="411" t="s">
        <v>420</v>
      </c>
      <c r="B23" s="357">
        <v>30.4</v>
      </c>
      <c r="C23" s="357">
        <v>17.100000000000001</v>
      </c>
      <c r="D23" s="357">
        <v>27.2</v>
      </c>
      <c r="E23" s="357">
        <v>13.9</v>
      </c>
      <c r="F23" s="357">
        <v>12.9</v>
      </c>
      <c r="G23" s="357">
        <v>3</v>
      </c>
      <c r="H23" s="357">
        <v>2.7</v>
      </c>
      <c r="I23" s="357">
        <v>11.4</v>
      </c>
      <c r="J23" s="357">
        <v>21</v>
      </c>
      <c r="K23" s="357">
        <v>28.2</v>
      </c>
      <c r="L23" s="365" t="s">
        <v>325</v>
      </c>
    </row>
    <row r="24" spans="1:13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3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ageMargins left="0.7" right="0.7" top="0.75" bottom="0.75" header="0.3" footer="0.3"/>
  <pageSetup paperSize="9" scale="73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683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684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299.5</v>
      </c>
      <c r="C10" s="355">
        <v>323.39999999999998</v>
      </c>
      <c r="D10" s="355">
        <v>362.1</v>
      </c>
      <c r="E10" s="355">
        <v>375.8</v>
      </c>
      <c r="F10" s="355">
        <v>372.3</v>
      </c>
      <c r="G10" s="355">
        <v>344.3</v>
      </c>
      <c r="H10" s="355">
        <v>357.9</v>
      </c>
      <c r="I10" s="355">
        <v>350</v>
      </c>
      <c r="J10" s="355">
        <v>368.3</v>
      </c>
      <c r="K10" s="355">
        <v>399.9</v>
      </c>
      <c r="L10" s="363">
        <v>419.9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7.979966611018356</v>
      </c>
      <c r="D11" s="355">
        <f t="shared" si="0"/>
        <v>11.966604823747696</v>
      </c>
      <c r="E11" s="355">
        <f t="shared" si="0"/>
        <v>3.7834852250759425</v>
      </c>
      <c r="F11" s="355">
        <f t="shared" si="0"/>
        <v>-0.93134646088344863</v>
      </c>
      <c r="G11" s="355">
        <f t="shared" si="0"/>
        <v>-7.5208165457964009</v>
      </c>
      <c r="H11" s="355">
        <f t="shared" si="0"/>
        <v>3.9500435666569751</v>
      </c>
      <c r="I11" s="355">
        <f>(I10-H10)*100/H10</f>
        <v>-2.2073204805811617</v>
      </c>
      <c r="J11" s="355">
        <f>(J10-I10)*100/I10</f>
        <v>5.2285714285714322</v>
      </c>
      <c r="K11" s="355">
        <f>(K10-J10)*100/J10</f>
        <v>8.5799619875101722</v>
      </c>
      <c r="L11" s="363">
        <f>(L10-K10)*100/K10</f>
        <v>5.0012503125781445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217.2</v>
      </c>
      <c r="C13" s="355">
        <v>236.8</v>
      </c>
      <c r="D13" s="355">
        <v>265.2</v>
      </c>
      <c r="E13" s="355">
        <v>259.60000000000002</v>
      </c>
      <c r="F13" s="355">
        <v>254.7</v>
      </c>
      <c r="G13" s="355">
        <v>232.8</v>
      </c>
      <c r="H13" s="355">
        <v>234.3</v>
      </c>
      <c r="I13" s="355">
        <v>230.3</v>
      </c>
      <c r="J13" s="355">
        <v>239.9</v>
      </c>
      <c r="K13" s="355">
        <v>253.6</v>
      </c>
      <c r="L13" s="363">
        <v>266.2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I14" si="1">(C13-B13)*100/B13</f>
        <v>9.0239410681399743</v>
      </c>
      <c r="D14" s="355">
        <f t="shared" si="1"/>
        <v>11.993243243243233</v>
      </c>
      <c r="E14" s="355">
        <f t="shared" si="1"/>
        <v>-2.1116138763197458</v>
      </c>
      <c r="F14" s="355">
        <f t="shared" si="1"/>
        <v>-1.8875192604006292</v>
      </c>
      <c r="G14" s="355">
        <f t="shared" si="1"/>
        <v>-8.5983510011778481</v>
      </c>
      <c r="H14" s="355">
        <f t="shared" si="1"/>
        <v>0.64432989690721643</v>
      </c>
      <c r="I14" s="355">
        <f t="shared" si="1"/>
        <v>-1.7072129748186085</v>
      </c>
      <c r="J14" s="355">
        <f>(J13-I13)*100/I13</f>
        <v>4.1684759009986943</v>
      </c>
      <c r="K14" s="355">
        <f>(K13-J13)*100/J13</f>
        <v>5.7107127969987443</v>
      </c>
      <c r="L14" s="363">
        <f>(L13-K13)*100/K13</f>
        <v>4.9684542586750773</v>
      </c>
    </row>
    <row r="15" spans="1:14" ht="13.5" customHeight="1">
      <c r="A15" s="428" t="s">
        <v>556</v>
      </c>
      <c r="B15" s="355">
        <f t="shared" ref="B15:I15" si="2">B13*100/B10</f>
        <v>72.520868113522539</v>
      </c>
      <c r="C15" s="355">
        <f t="shared" si="2"/>
        <v>73.222016079158948</v>
      </c>
      <c r="D15" s="355">
        <f t="shared" si="2"/>
        <v>73.239436619718305</v>
      </c>
      <c r="E15" s="355">
        <f t="shared" si="2"/>
        <v>69.079297498669519</v>
      </c>
      <c r="F15" s="355">
        <f t="shared" si="2"/>
        <v>68.412570507655118</v>
      </c>
      <c r="G15" s="355">
        <f t="shared" si="2"/>
        <v>67.61545164101075</v>
      </c>
      <c r="H15" s="355">
        <f t="shared" si="2"/>
        <v>65.465213746856662</v>
      </c>
      <c r="I15" s="355">
        <f t="shared" si="2"/>
        <v>65.8</v>
      </c>
      <c r="J15" s="355">
        <f>J13*100/J10</f>
        <v>65.13711648112951</v>
      </c>
      <c r="K15" s="355">
        <f>K13*100/K10</f>
        <v>63.415853963490875</v>
      </c>
      <c r="L15" s="363">
        <f>L13*100/L10</f>
        <v>63.396046677780426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2" ht="13.5" customHeight="1">
      <c r="A17" s="408" t="s">
        <v>408</v>
      </c>
      <c r="B17" s="356">
        <v>7168</v>
      </c>
      <c r="C17" s="356">
        <v>7785</v>
      </c>
      <c r="D17" s="356">
        <v>8338</v>
      </c>
      <c r="E17" s="356">
        <v>8433</v>
      </c>
      <c r="F17" s="356">
        <v>8216</v>
      </c>
      <c r="G17" s="356">
        <v>7751</v>
      </c>
      <c r="H17" s="356">
        <v>8064</v>
      </c>
      <c r="I17" s="356">
        <v>8616</v>
      </c>
      <c r="J17" s="356">
        <v>9066</v>
      </c>
      <c r="K17" s="356">
        <v>9729</v>
      </c>
      <c r="L17" s="364">
        <v>10696</v>
      </c>
    </row>
    <row r="18" spans="1:12" ht="13.5" customHeight="1">
      <c r="A18" s="408" t="s">
        <v>414</v>
      </c>
      <c r="B18" s="356">
        <v>20227</v>
      </c>
      <c r="C18" s="356">
        <v>22022</v>
      </c>
      <c r="D18" s="356">
        <v>22498</v>
      </c>
      <c r="E18" s="356">
        <v>23909</v>
      </c>
      <c r="F18" s="356">
        <v>24187</v>
      </c>
      <c r="G18" s="356">
        <v>23203</v>
      </c>
      <c r="H18" s="356">
        <v>21998</v>
      </c>
      <c r="I18" s="356">
        <v>21456</v>
      </c>
      <c r="J18" s="356">
        <v>21501</v>
      </c>
      <c r="K18" s="356">
        <v>21075</v>
      </c>
      <c r="L18" s="364">
        <v>21223</v>
      </c>
    </row>
    <row r="19" spans="1:12" ht="13.5" customHeight="1">
      <c r="A19" s="408" t="s">
        <v>338</v>
      </c>
      <c r="B19" s="356">
        <f t="shared" ref="B19:I19" si="3">B13*1000000/B17</f>
        <v>30301.339285714286</v>
      </c>
      <c r="C19" s="356">
        <f t="shared" si="3"/>
        <v>30417.469492614</v>
      </c>
      <c r="D19" s="356">
        <f t="shared" si="3"/>
        <v>31806.188534420726</v>
      </c>
      <c r="E19" s="356">
        <f t="shared" si="3"/>
        <v>30783.825447646155</v>
      </c>
      <c r="F19" s="356">
        <f t="shared" si="3"/>
        <v>31000.486854917235</v>
      </c>
      <c r="G19" s="356">
        <f t="shared" si="3"/>
        <v>30034.834214940009</v>
      </c>
      <c r="H19" s="356">
        <f t="shared" si="3"/>
        <v>29055.059523809523</v>
      </c>
      <c r="I19" s="356">
        <f t="shared" si="3"/>
        <v>26729.340761374187</v>
      </c>
      <c r="J19" s="356">
        <f>J13*1000000/J17</f>
        <v>26461.504522391351</v>
      </c>
      <c r="K19" s="356">
        <f>K13*1000000/K17</f>
        <v>26066.399424401276</v>
      </c>
      <c r="L19" s="364">
        <f>L13*1000000/L17</f>
        <v>24887.80852655198</v>
      </c>
    </row>
    <row r="20" spans="1:12" ht="15.75" customHeight="1">
      <c r="A20" s="828" t="s">
        <v>450</v>
      </c>
      <c r="B20" s="355">
        <f>SUM(B21:B23)</f>
        <v>16.5</v>
      </c>
      <c r="C20" s="355">
        <f t="shared" ref="C20:K20" si="4">SUM(C21:C23)</f>
        <v>21.299999999999997</v>
      </c>
      <c r="D20" s="355">
        <f t="shared" si="4"/>
        <v>21.900000000000002</v>
      </c>
      <c r="E20" s="355">
        <f t="shared" si="4"/>
        <v>23.7</v>
      </c>
      <c r="F20" s="355">
        <f t="shared" si="4"/>
        <v>22.7</v>
      </c>
      <c r="G20" s="355">
        <f t="shared" si="4"/>
        <v>14.200000000000001</v>
      </c>
      <c r="H20" s="355">
        <f t="shared" si="4"/>
        <v>16.900000000000002</v>
      </c>
      <c r="I20" s="355">
        <f t="shared" si="4"/>
        <v>19.499999999999996</v>
      </c>
      <c r="J20" s="355">
        <f t="shared" si="4"/>
        <v>20.3</v>
      </c>
      <c r="K20" s="355">
        <f t="shared" si="4"/>
        <v>40.6</v>
      </c>
      <c r="L20" s="363" t="s">
        <v>177</v>
      </c>
    </row>
    <row r="21" spans="1:12" ht="13.5" customHeight="1">
      <c r="A21" s="408" t="s">
        <v>418</v>
      </c>
      <c r="B21" s="355">
        <v>6.8</v>
      </c>
      <c r="C21" s="355">
        <v>10.6</v>
      </c>
      <c r="D21" s="355">
        <v>12.8</v>
      </c>
      <c r="E21" s="355">
        <v>12.1</v>
      </c>
      <c r="F21" s="355">
        <v>15.7</v>
      </c>
      <c r="G21" s="355">
        <v>5.8</v>
      </c>
      <c r="H21" s="355">
        <v>9.8000000000000007</v>
      </c>
      <c r="I21" s="355">
        <v>10.199999999999999</v>
      </c>
      <c r="J21" s="355">
        <v>9.6</v>
      </c>
      <c r="K21" s="355">
        <v>26.1</v>
      </c>
      <c r="L21" s="363" t="s">
        <v>325</v>
      </c>
    </row>
    <row r="22" spans="1:12" ht="13.5" customHeight="1">
      <c r="A22" s="408" t="s">
        <v>560</v>
      </c>
      <c r="B22" s="355">
        <v>7.5</v>
      </c>
      <c r="C22" s="355">
        <v>9.8000000000000007</v>
      </c>
      <c r="D22" s="355">
        <v>8.8000000000000007</v>
      </c>
      <c r="E22" s="355">
        <v>10.9</v>
      </c>
      <c r="F22" s="355">
        <v>6.8</v>
      </c>
      <c r="G22" s="355">
        <v>8.3000000000000007</v>
      </c>
      <c r="H22" s="355">
        <v>6.8</v>
      </c>
      <c r="I22" s="355">
        <v>9.1</v>
      </c>
      <c r="J22" s="355">
        <v>10.4</v>
      </c>
      <c r="K22" s="355">
        <v>14</v>
      </c>
      <c r="L22" s="363" t="s">
        <v>325</v>
      </c>
    </row>
    <row r="23" spans="1:12" ht="13.5" customHeight="1">
      <c r="A23" s="411" t="s">
        <v>420</v>
      </c>
      <c r="B23" s="357">
        <v>2.2000000000000002</v>
      </c>
      <c r="C23" s="357">
        <v>0.9</v>
      </c>
      <c r="D23" s="357">
        <v>0.3</v>
      </c>
      <c r="E23" s="357">
        <v>0.7</v>
      </c>
      <c r="F23" s="357">
        <v>0.2</v>
      </c>
      <c r="G23" s="357">
        <v>0.1</v>
      </c>
      <c r="H23" s="357">
        <v>0.3</v>
      </c>
      <c r="I23" s="357">
        <v>0.2</v>
      </c>
      <c r="J23" s="357">
        <v>0.3</v>
      </c>
      <c r="K23" s="357">
        <v>0.5</v>
      </c>
      <c r="L23" s="365" t="s">
        <v>325</v>
      </c>
    </row>
    <row r="24" spans="1:12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2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ageMargins left="0.7" right="0.7" top="0.75" bottom="0.75" header="0.3" footer="0.3"/>
  <pageSetup paperSize="9" scale="73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685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686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413.5</v>
      </c>
      <c r="C10" s="355">
        <v>440.9</v>
      </c>
      <c r="D10" s="355">
        <v>449.2</v>
      </c>
      <c r="E10" s="355">
        <v>420.7</v>
      </c>
      <c r="F10" s="355">
        <v>396</v>
      </c>
      <c r="G10" s="355">
        <v>391.1</v>
      </c>
      <c r="H10" s="355">
        <v>415.3</v>
      </c>
      <c r="I10" s="355">
        <v>457.1</v>
      </c>
      <c r="J10" s="355">
        <v>494.4</v>
      </c>
      <c r="K10" s="355">
        <v>538.5</v>
      </c>
      <c r="L10" s="363">
        <v>560.29999999999995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6.6263603385731509</v>
      </c>
      <c r="D11" s="355">
        <f t="shared" si="0"/>
        <v>1.8825130415060132</v>
      </c>
      <c r="E11" s="355">
        <f t="shared" si="0"/>
        <v>-6.3446126447016917</v>
      </c>
      <c r="F11" s="355">
        <f t="shared" si="0"/>
        <v>-5.8711671024482985</v>
      </c>
      <c r="G11" s="355">
        <f t="shared" si="0"/>
        <v>-1.2373737373737317</v>
      </c>
      <c r="H11" s="355">
        <f t="shared" si="0"/>
        <v>6.1876757862439247</v>
      </c>
      <c r="I11" s="355">
        <f>(I10-H10)*100/H10</f>
        <v>10.06501324343848</v>
      </c>
      <c r="J11" s="355">
        <f>(J10-I10)*100/I10</f>
        <v>8.1601400131262203</v>
      </c>
      <c r="K11" s="355">
        <f>(K10-J10)*100/J10</f>
        <v>8.9199029126213638</v>
      </c>
      <c r="L11" s="363">
        <f>(L10-K10)*100/K10</f>
        <v>4.0482822655524524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279.60000000000002</v>
      </c>
      <c r="C13" s="355">
        <v>297.39999999999998</v>
      </c>
      <c r="D13" s="355">
        <v>290.39999999999998</v>
      </c>
      <c r="E13" s="355">
        <v>267.8</v>
      </c>
      <c r="F13" s="355">
        <v>247.3</v>
      </c>
      <c r="G13" s="355">
        <v>243.1</v>
      </c>
      <c r="H13" s="355">
        <v>255.6</v>
      </c>
      <c r="I13" s="355">
        <v>274.3</v>
      </c>
      <c r="J13" s="355">
        <v>298.2</v>
      </c>
      <c r="K13" s="355">
        <v>321.89999999999998</v>
      </c>
      <c r="L13" s="363">
        <v>334.8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H14" si="1">(C13-B13)*100/B13</f>
        <v>6.3662374821172936</v>
      </c>
      <c r="D14" s="355">
        <f t="shared" si="1"/>
        <v>-2.3537323470073974</v>
      </c>
      <c r="E14" s="355">
        <f t="shared" si="1"/>
        <v>-7.7823691460054976</v>
      </c>
      <c r="F14" s="355">
        <f t="shared" si="1"/>
        <v>-7.6549663928304703</v>
      </c>
      <c r="G14" s="355">
        <f t="shared" si="1"/>
        <v>-1.6983420946219234</v>
      </c>
      <c r="H14" s="355">
        <f t="shared" si="1"/>
        <v>5.1419169066227894</v>
      </c>
      <c r="I14" s="355">
        <f>(I13-H13)*100/H13</f>
        <v>7.3161189358372534</v>
      </c>
      <c r="J14" s="355">
        <f>(J13-I13)*100/I13</f>
        <v>8.713087860007283</v>
      </c>
      <c r="K14" s="355">
        <f>(K13-J13)*100/J13</f>
        <v>7.9476861167001989</v>
      </c>
      <c r="L14" s="363">
        <f>(L13-K13)*100/K13</f>
        <v>4.0074557315936739</v>
      </c>
    </row>
    <row r="15" spans="1:14" ht="13.5" customHeight="1">
      <c r="A15" s="428" t="s">
        <v>556</v>
      </c>
      <c r="B15" s="355">
        <f t="shared" ref="B15:H15" si="2">B13*100/B10</f>
        <v>67.61789600967353</v>
      </c>
      <c r="C15" s="355">
        <f t="shared" si="2"/>
        <v>67.45293717396234</v>
      </c>
      <c r="D15" s="355">
        <f t="shared" si="2"/>
        <v>64.648263579697229</v>
      </c>
      <c r="E15" s="355">
        <f t="shared" si="2"/>
        <v>63.655811742334208</v>
      </c>
      <c r="F15" s="355">
        <f t="shared" si="2"/>
        <v>62.449494949494948</v>
      </c>
      <c r="G15" s="355">
        <f t="shared" si="2"/>
        <v>62.158015852723082</v>
      </c>
      <c r="H15" s="355">
        <f t="shared" si="2"/>
        <v>61.545870455092704</v>
      </c>
      <c r="I15" s="355">
        <f>I13*100/I10</f>
        <v>60.008750820389409</v>
      </c>
      <c r="J15" s="355">
        <f>J13*100/J10</f>
        <v>60.315533980582529</v>
      </c>
      <c r="K15" s="355">
        <f>K13*100/K10</f>
        <v>59.777158774373255</v>
      </c>
      <c r="L15" s="363">
        <f>L13*100/L10</f>
        <v>59.753703373192934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2" ht="13.5" customHeight="1">
      <c r="A17" s="408" t="s">
        <v>408</v>
      </c>
      <c r="B17" s="356">
        <v>8552</v>
      </c>
      <c r="C17" s="356">
        <v>8981</v>
      </c>
      <c r="D17" s="356">
        <v>8563</v>
      </c>
      <c r="E17" s="356">
        <v>8517</v>
      </c>
      <c r="F17" s="356">
        <v>8217</v>
      </c>
      <c r="G17" s="356">
        <v>8142</v>
      </c>
      <c r="H17" s="356">
        <v>8600</v>
      </c>
      <c r="I17" s="356">
        <v>9187</v>
      </c>
      <c r="J17" s="356">
        <v>9899</v>
      </c>
      <c r="K17" s="356">
        <v>10416</v>
      </c>
      <c r="L17" s="364">
        <v>11714</v>
      </c>
    </row>
    <row r="18" spans="1:12" ht="13.5" customHeight="1">
      <c r="A18" s="408" t="s">
        <v>414</v>
      </c>
      <c r="B18" s="356">
        <v>21269</v>
      </c>
      <c r="C18" s="356">
        <v>21901</v>
      </c>
      <c r="D18" s="356">
        <v>23290</v>
      </c>
      <c r="E18" s="356">
        <v>22566</v>
      </c>
      <c r="F18" s="356">
        <v>22878</v>
      </c>
      <c r="G18" s="356">
        <v>22185</v>
      </c>
      <c r="H18" s="356">
        <v>21508</v>
      </c>
      <c r="I18" s="356">
        <v>21235</v>
      </c>
      <c r="J18" s="356">
        <v>21706</v>
      </c>
      <c r="K18" s="356">
        <v>22131</v>
      </c>
      <c r="L18" s="364">
        <v>22238</v>
      </c>
    </row>
    <row r="19" spans="1:12" ht="13.5" customHeight="1">
      <c r="A19" s="408" t="s">
        <v>338</v>
      </c>
      <c r="B19" s="356">
        <f t="shared" ref="B19:I19" si="3">B13*1000000/B17</f>
        <v>32694.106641721235</v>
      </c>
      <c r="C19" s="356">
        <f t="shared" si="3"/>
        <v>33114.35252199087</v>
      </c>
      <c r="D19" s="356">
        <f t="shared" si="3"/>
        <v>33913.348125656899</v>
      </c>
      <c r="E19" s="356">
        <f t="shared" si="3"/>
        <v>31442.996360220735</v>
      </c>
      <c r="F19" s="356">
        <f t="shared" si="3"/>
        <v>30096.142144334914</v>
      </c>
      <c r="G19" s="356">
        <f t="shared" si="3"/>
        <v>29857.528862687301</v>
      </c>
      <c r="H19" s="356">
        <f t="shared" si="3"/>
        <v>29720.930232558141</v>
      </c>
      <c r="I19" s="356">
        <f t="shared" si="3"/>
        <v>29857.40720583433</v>
      </c>
      <c r="J19" s="356">
        <f>J13*1000000/J17</f>
        <v>30124.254975250024</v>
      </c>
      <c r="K19" s="356">
        <f>K13*1000000/K17</f>
        <v>30904.377880184333</v>
      </c>
      <c r="L19" s="364">
        <f>L13*1000000/L17</f>
        <v>28581.184906948951</v>
      </c>
    </row>
    <row r="20" spans="1:12" ht="15.75" customHeight="1">
      <c r="A20" s="828" t="s">
        <v>450</v>
      </c>
      <c r="B20" s="355">
        <f>SUM(B21:B23)</f>
        <v>30.299999999999997</v>
      </c>
      <c r="C20" s="355">
        <f t="shared" ref="C20:K20" si="4">SUM(C21:C23)</f>
        <v>29.299999999999997</v>
      </c>
      <c r="D20" s="355">
        <f t="shared" si="4"/>
        <v>23</v>
      </c>
      <c r="E20" s="355">
        <f t="shared" si="4"/>
        <v>41.900000000000006</v>
      </c>
      <c r="F20" s="355">
        <f t="shared" si="4"/>
        <v>12.299999999999999</v>
      </c>
      <c r="G20" s="355">
        <f t="shared" si="4"/>
        <v>14.9</v>
      </c>
      <c r="H20" s="355">
        <f t="shared" si="4"/>
        <v>14.399999999999999</v>
      </c>
      <c r="I20" s="355">
        <f t="shared" si="4"/>
        <v>14.3</v>
      </c>
      <c r="J20" s="355">
        <f t="shared" si="4"/>
        <v>15.200000000000001</v>
      </c>
      <c r="K20" s="355">
        <f t="shared" si="4"/>
        <v>18.7</v>
      </c>
      <c r="L20" s="363" t="s">
        <v>325</v>
      </c>
    </row>
    <row r="21" spans="1:12" ht="13.5" customHeight="1">
      <c r="A21" s="408" t="s">
        <v>418</v>
      </c>
      <c r="B21" s="355">
        <v>16.7</v>
      </c>
      <c r="C21" s="355">
        <v>12.4</v>
      </c>
      <c r="D21" s="355">
        <v>7.6</v>
      </c>
      <c r="E21" s="355">
        <v>23.8</v>
      </c>
      <c r="F21" s="355">
        <v>4.8</v>
      </c>
      <c r="G21" s="355">
        <v>7.5</v>
      </c>
      <c r="H21" s="355">
        <v>4.5999999999999996</v>
      </c>
      <c r="I21" s="355">
        <v>2.8</v>
      </c>
      <c r="J21" s="355">
        <v>2.5</v>
      </c>
      <c r="K21" s="355">
        <v>5.2</v>
      </c>
      <c r="L21" s="363" t="s">
        <v>325</v>
      </c>
    </row>
    <row r="22" spans="1:12" ht="13.5" customHeight="1">
      <c r="A22" s="408" t="s">
        <v>560</v>
      </c>
      <c r="B22" s="355">
        <v>12.7</v>
      </c>
      <c r="C22" s="355">
        <v>16.399999999999999</v>
      </c>
      <c r="D22" s="355">
        <v>14.8</v>
      </c>
      <c r="E22" s="355">
        <v>17.899999999999999</v>
      </c>
      <c r="F22" s="355">
        <v>7.1</v>
      </c>
      <c r="G22" s="355">
        <v>7.1</v>
      </c>
      <c r="H22" s="355">
        <v>8.6</v>
      </c>
      <c r="I22" s="355">
        <v>10.7</v>
      </c>
      <c r="J22" s="355">
        <v>12.3</v>
      </c>
      <c r="K22" s="355">
        <v>12.1</v>
      </c>
      <c r="L22" s="363" t="s">
        <v>325</v>
      </c>
    </row>
    <row r="23" spans="1:12" ht="13.5" customHeight="1">
      <c r="A23" s="411" t="s">
        <v>420</v>
      </c>
      <c r="B23" s="357">
        <v>0.9</v>
      </c>
      <c r="C23" s="357">
        <v>0.5</v>
      </c>
      <c r="D23" s="357">
        <v>0.6</v>
      </c>
      <c r="E23" s="357">
        <v>0.2</v>
      </c>
      <c r="F23" s="357">
        <v>0.4</v>
      </c>
      <c r="G23" s="357">
        <v>0.3</v>
      </c>
      <c r="H23" s="357">
        <v>1.2</v>
      </c>
      <c r="I23" s="357">
        <v>0.8</v>
      </c>
      <c r="J23" s="357">
        <v>0.4</v>
      </c>
      <c r="K23" s="357">
        <v>1.4</v>
      </c>
      <c r="L23" s="365" t="s">
        <v>325</v>
      </c>
    </row>
    <row r="24" spans="1:12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2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687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688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362"/>
    </row>
    <row r="10" spans="1:14" ht="13.5" customHeight="1">
      <c r="A10" s="408" t="s">
        <v>551</v>
      </c>
      <c r="B10" s="355">
        <v>336.9</v>
      </c>
      <c r="C10" s="355">
        <v>332.4</v>
      </c>
      <c r="D10" s="355">
        <v>311.2</v>
      </c>
      <c r="E10" s="355">
        <v>293.7</v>
      </c>
      <c r="F10" s="355">
        <v>292.8</v>
      </c>
      <c r="G10" s="355">
        <v>266.10000000000002</v>
      </c>
      <c r="H10" s="355">
        <v>281.5</v>
      </c>
      <c r="I10" s="355">
        <v>294.60000000000002</v>
      </c>
      <c r="J10" s="355">
        <v>311.7</v>
      </c>
      <c r="K10" s="355">
        <v>347.2</v>
      </c>
      <c r="L10" s="363">
        <v>375.7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-1.3357079252003563</v>
      </c>
      <c r="D11" s="355">
        <f t="shared" si="0"/>
        <v>-6.3778580024067368</v>
      </c>
      <c r="E11" s="355">
        <f t="shared" si="0"/>
        <v>-5.6233933161953731</v>
      </c>
      <c r="F11" s="355">
        <f t="shared" si="0"/>
        <v>-0.30643513789580434</v>
      </c>
      <c r="G11" s="355">
        <f t="shared" si="0"/>
        <v>-9.1188524590163897</v>
      </c>
      <c r="H11" s="355">
        <f t="shared" si="0"/>
        <v>5.7872980082675598</v>
      </c>
      <c r="I11" s="355">
        <f>(I10-H10)*100/H10</f>
        <v>4.6536412078152836</v>
      </c>
      <c r="J11" s="355">
        <f>(J10-I10)*100/I10</f>
        <v>5.8044806517311489</v>
      </c>
      <c r="K11" s="355">
        <f>(K10-J10)*100/J10</f>
        <v>11.389156239974335</v>
      </c>
      <c r="L11" s="363">
        <f>(L10-K10)*100/K10</f>
        <v>8.2085253456221192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199.3</v>
      </c>
      <c r="C13" s="355">
        <v>191.4</v>
      </c>
      <c r="D13" s="355">
        <v>169.4</v>
      </c>
      <c r="E13" s="355">
        <v>155.19999999999999</v>
      </c>
      <c r="F13" s="355">
        <v>158</v>
      </c>
      <c r="G13" s="355">
        <v>133.5</v>
      </c>
      <c r="H13" s="355">
        <v>143.6</v>
      </c>
      <c r="I13" s="355">
        <v>149.30000000000001</v>
      </c>
      <c r="J13" s="355">
        <v>154.80000000000001</v>
      </c>
      <c r="K13" s="355">
        <v>168.7</v>
      </c>
      <c r="L13" s="363">
        <v>182.2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H14" si="1">(C13-B13)*100/B13</f>
        <v>-3.9638735574510813</v>
      </c>
      <c r="D14" s="355">
        <f t="shared" si="1"/>
        <v>-11.494252873563218</v>
      </c>
      <c r="E14" s="355">
        <f t="shared" si="1"/>
        <v>-8.3825265643447562</v>
      </c>
      <c r="F14" s="355">
        <f t="shared" si="1"/>
        <v>1.8041237113402135</v>
      </c>
      <c r="G14" s="355">
        <f t="shared" si="1"/>
        <v>-15.50632911392405</v>
      </c>
      <c r="H14" s="355">
        <f t="shared" si="1"/>
        <v>7.5655430711610441</v>
      </c>
      <c r="I14" s="355">
        <f>(I13-H13)*100/H13</f>
        <v>3.9693593314763351</v>
      </c>
      <c r="J14" s="355">
        <f>(J13-I13)*100/I13</f>
        <v>3.6838580040187541</v>
      </c>
      <c r="K14" s="355">
        <f>(K13-J13)*100/J13</f>
        <v>8.9793281653746622</v>
      </c>
      <c r="L14" s="363">
        <f>(L13-K13)*100/K13</f>
        <v>8.002371072910492</v>
      </c>
    </row>
    <row r="15" spans="1:14" ht="13.5" customHeight="1">
      <c r="A15" s="428" t="s">
        <v>556</v>
      </c>
      <c r="B15" s="355">
        <f t="shared" ref="B15:H15" si="2">B13*100/B10</f>
        <v>59.157019887206893</v>
      </c>
      <c r="C15" s="355">
        <f t="shared" si="2"/>
        <v>57.581227436823106</v>
      </c>
      <c r="D15" s="355">
        <f t="shared" si="2"/>
        <v>54.434447300771211</v>
      </c>
      <c r="E15" s="355">
        <f t="shared" si="2"/>
        <v>52.843037112700031</v>
      </c>
      <c r="F15" s="355">
        <f t="shared" si="2"/>
        <v>53.961748633879779</v>
      </c>
      <c r="G15" s="355">
        <f t="shared" si="2"/>
        <v>50.169109357384436</v>
      </c>
      <c r="H15" s="355">
        <f t="shared" si="2"/>
        <v>51.012433392539961</v>
      </c>
      <c r="I15" s="355">
        <f>I13*100/I10</f>
        <v>50.678886625933472</v>
      </c>
      <c r="J15" s="355">
        <f>J13*100/J10</f>
        <v>49.663137632338795</v>
      </c>
      <c r="K15" s="355">
        <f>K13*100/K10</f>
        <v>48.588709677419359</v>
      </c>
      <c r="L15" s="363">
        <f>L13*100/L10</f>
        <v>48.496140537663031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2" ht="13.5" customHeight="1">
      <c r="A17" s="408" t="s">
        <v>408</v>
      </c>
      <c r="B17" s="356">
        <v>5055</v>
      </c>
      <c r="C17" s="356">
        <v>4820</v>
      </c>
      <c r="D17" s="356">
        <v>4545</v>
      </c>
      <c r="E17" s="356">
        <v>4235</v>
      </c>
      <c r="F17" s="356">
        <v>3981</v>
      </c>
      <c r="G17" s="356">
        <v>3866</v>
      </c>
      <c r="H17" s="356">
        <v>4079</v>
      </c>
      <c r="I17" s="356">
        <v>4381</v>
      </c>
      <c r="J17" s="356">
        <v>4751</v>
      </c>
      <c r="K17" s="356">
        <v>5111</v>
      </c>
      <c r="L17" s="364">
        <v>6006</v>
      </c>
    </row>
    <row r="18" spans="1:12" ht="13.5" customHeight="1">
      <c r="A18" s="408" t="s">
        <v>414</v>
      </c>
      <c r="B18" s="356">
        <v>21675</v>
      </c>
      <c r="C18" s="356">
        <v>23838</v>
      </c>
      <c r="D18" s="356">
        <v>25052</v>
      </c>
      <c r="E18" s="356">
        <v>24579</v>
      </c>
      <c r="F18" s="356">
        <v>25688</v>
      </c>
      <c r="G18" s="356">
        <v>21866</v>
      </c>
      <c r="H18" s="356">
        <v>21697</v>
      </c>
      <c r="I18" s="356">
        <v>20515</v>
      </c>
      <c r="J18" s="356">
        <v>19980</v>
      </c>
      <c r="K18" s="356">
        <v>20020</v>
      </c>
      <c r="L18" s="364">
        <v>20813</v>
      </c>
    </row>
    <row r="19" spans="1:12" ht="13.5" customHeight="1">
      <c r="A19" s="408" t="s">
        <v>338</v>
      </c>
      <c r="B19" s="356">
        <f t="shared" ref="B19:H19" si="3">B13*1000000/B17</f>
        <v>39426.310583580613</v>
      </c>
      <c r="C19" s="356">
        <f t="shared" si="3"/>
        <v>39709.543568464731</v>
      </c>
      <c r="D19" s="356">
        <f t="shared" si="3"/>
        <v>37271.72717271727</v>
      </c>
      <c r="E19" s="356">
        <f t="shared" si="3"/>
        <v>36646.989374262099</v>
      </c>
      <c r="F19" s="356">
        <f t="shared" si="3"/>
        <v>39688.520472243152</v>
      </c>
      <c r="G19" s="356">
        <f t="shared" si="3"/>
        <v>34531.815830315572</v>
      </c>
      <c r="H19" s="356">
        <f t="shared" si="3"/>
        <v>35204.707036038242</v>
      </c>
      <c r="I19" s="356">
        <f>I13*1000000/I17</f>
        <v>34078.977402419536</v>
      </c>
      <c r="J19" s="356">
        <f>J13*1000000/J17</f>
        <v>32582.614186487055</v>
      </c>
      <c r="K19" s="356">
        <f>K13*1000000/K17</f>
        <v>33007.239287810604</v>
      </c>
      <c r="L19" s="364">
        <f>L13*1000000/L17</f>
        <v>30336.330336330335</v>
      </c>
    </row>
    <row r="20" spans="1:12" ht="15.75" customHeight="1">
      <c r="A20" s="828" t="s">
        <v>450</v>
      </c>
      <c r="B20" s="355">
        <f>SUM(B21:B23)</f>
        <v>21.5</v>
      </c>
      <c r="C20" s="355">
        <f t="shared" ref="C20:K20" si="4">SUM(C21:C23)</f>
        <v>24.1</v>
      </c>
      <c r="D20" s="355">
        <f t="shared" si="4"/>
        <v>12.9</v>
      </c>
      <c r="E20" s="355">
        <f t="shared" si="4"/>
        <v>17.8</v>
      </c>
      <c r="F20" s="355">
        <f t="shared" si="4"/>
        <v>17.2</v>
      </c>
      <c r="G20" s="355">
        <f t="shared" si="4"/>
        <v>14</v>
      </c>
      <c r="H20" s="355">
        <f t="shared" si="4"/>
        <v>10.9</v>
      </c>
      <c r="I20" s="355">
        <f t="shared" si="4"/>
        <v>15</v>
      </c>
      <c r="J20" s="355">
        <f t="shared" si="4"/>
        <v>12.3</v>
      </c>
      <c r="K20" s="355">
        <f t="shared" si="4"/>
        <v>11</v>
      </c>
      <c r="L20" s="363" t="s">
        <v>325</v>
      </c>
    </row>
    <row r="21" spans="1:12" ht="13.5" customHeight="1">
      <c r="A21" s="408" t="s">
        <v>418</v>
      </c>
      <c r="B21" s="355">
        <v>15.7</v>
      </c>
      <c r="C21" s="355">
        <v>9.5</v>
      </c>
      <c r="D21" s="355">
        <v>4</v>
      </c>
      <c r="E21" s="355">
        <v>9.1999999999999993</v>
      </c>
      <c r="F21" s="355">
        <v>10</v>
      </c>
      <c r="G21" s="355">
        <v>10.6</v>
      </c>
      <c r="H21" s="355">
        <v>2.8</v>
      </c>
      <c r="I21" s="355">
        <v>5.4</v>
      </c>
      <c r="J21" s="355">
        <v>4</v>
      </c>
      <c r="K21" s="355">
        <v>7.5</v>
      </c>
      <c r="L21" s="363" t="s">
        <v>325</v>
      </c>
    </row>
    <row r="22" spans="1:12" ht="13.5" customHeight="1">
      <c r="A22" s="408" t="s">
        <v>560</v>
      </c>
      <c r="B22" s="355">
        <v>5.9</v>
      </c>
      <c r="C22" s="355">
        <v>13</v>
      </c>
      <c r="D22" s="355">
        <v>8.3000000000000007</v>
      </c>
      <c r="E22" s="355">
        <v>8</v>
      </c>
      <c r="F22" s="355">
        <v>6.5</v>
      </c>
      <c r="G22" s="355">
        <v>3.5</v>
      </c>
      <c r="H22" s="355">
        <v>7.7</v>
      </c>
      <c r="I22" s="355">
        <v>8.9</v>
      </c>
      <c r="J22" s="355">
        <v>7.9</v>
      </c>
      <c r="K22" s="355">
        <v>2.5</v>
      </c>
      <c r="L22" s="363" t="s">
        <v>325</v>
      </c>
    </row>
    <row r="23" spans="1:12" ht="13.5" customHeight="1">
      <c r="A23" s="411" t="s">
        <v>420</v>
      </c>
      <c r="B23" s="357">
        <v>-0.1</v>
      </c>
      <c r="C23" s="357">
        <v>1.6</v>
      </c>
      <c r="D23" s="357">
        <v>0.6</v>
      </c>
      <c r="E23" s="357">
        <v>0.6</v>
      </c>
      <c r="F23" s="357">
        <v>0.7</v>
      </c>
      <c r="G23" s="357">
        <v>-0.1</v>
      </c>
      <c r="H23" s="357">
        <v>0.4</v>
      </c>
      <c r="I23" s="357">
        <v>0.7</v>
      </c>
      <c r="J23" s="357">
        <v>0.4</v>
      </c>
      <c r="K23" s="357">
        <v>1</v>
      </c>
      <c r="L23" s="365" t="s">
        <v>325</v>
      </c>
    </row>
    <row r="24" spans="1:12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2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ageMargins left="0.7" right="0.7" top="0.75" bottom="0.75" header="0.3" footer="0.3"/>
  <pageSetup paperSize="9" scale="73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5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691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689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341.4</v>
      </c>
      <c r="C10" s="355">
        <v>314.3</v>
      </c>
      <c r="D10" s="355">
        <v>301.2</v>
      </c>
      <c r="E10" s="355">
        <v>282.10000000000002</v>
      </c>
      <c r="F10" s="355">
        <v>267.10000000000002</v>
      </c>
      <c r="G10" s="355">
        <v>257</v>
      </c>
      <c r="H10" s="355">
        <v>259.3</v>
      </c>
      <c r="I10" s="355">
        <v>272</v>
      </c>
      <c r="J10" s="355">
        <v>290.10000000000002</v>
      </c>
      <c r="K10" s="355">
        <v>311.39999999999998</v>
      </c>
      <c r="L10" s="363">
        <v>323.3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-7.9379027533684727</v>
      </c>
      <c r="D11" s="355">
        <f t="shared" si="0"/>
        <v>-4.167992363983462</v>
      </c>
      <c r="E11" s="355">
        <f t="shared" si="0"/>
        <v>-6.3413014608233622</v>
      </c>
      <c r="F11" s="355">
        <f t="shared" si="0"/>
        <v>-5.3172633817795107</v>
      </c>
      <c r="G11" s="355">
        <f t="shared" si="0"/>
        <v>-3.7813552976413409</v>
      </c>
      <c r="H11" s="355">
        <f t="shared" si="0"/>
        <v>0.89494163424124951</v>
      </c>
      <c r="I11" s="355">
        <f>(I10-H10)*100/H10</f>
        <v>4.8978017740069371</v>
      </c>
      <c r="J11" s="355">
        <f>(J10-I10)*100/I10</f>
        <v>6.6544117647058911</v>
      </c>
      <c r="K11" s="355">
        <f>(K10-J10)*100/J10</f>
        <v>7.3422957600827141</v>
      </c>
      <c r="L11" s="363">
        <f>(L10-K10)*100/K10</f>
        <v>3.8214515093127921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228</v>
      </c>
      <c r="C13" s="355">
        <v>211</v>
      </c>
      <c r="D13" s="355">
        <v>198.3</v>
      </c>
      <c r="E13" s="355">
        <v>180.1</v>
      </c>
      <c r="F13" s="355">
        <v>166.6</v>
      </c>
      <c r="G13" s="355">
        <v>161.19999999999999</v>
      </c>
      <c r="H13" s="355">
        <v>163.5</v>
      </c>
      <c r="I13" s="355">
        <v>170.6</v>
      </c>
      <c r="J13" s="355">
        <v>178.3</v>
      </c>
      <c r="K13" s="355">
        <v>190.3</v>
      </c>
      <c r="L13" s="363">
        <v>197.9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H14" si="1">(C13-B13)*100/B13</f>
        <v>-7.4561403508771926</v>
      </c>
      <c r="D14" s="355">
        <f t="shared" si="1"/>
        <v>-6.0189573459715584</v>
      </c>
      <c r="E14" s="355">
        <f t="shared" si="1"/>
        <v>-9.17801311144731</v>
      </c>
      <c r="F14" s="355">
        <f t="shared" si="1"/>
        <v>-7.4958356468628544</v>
      </c>
      <c r="G14" s="355">
        <f t="shared" si="1"/>
        <v>-3.2412965186074465</v>
      </c>
      <c r="H14" s="355">
        <f t="shared" si="1"/>
        <v>1.4267990074441759</v>
      </c>
      <c r="I14" s="355">
        <f>(I13-H13)*100/H13</f>
        <v>4.3425076452599356</v>
      </c>
      <c r="J14" s="355">
        <f>(J13-I13)*100/I13</f>
        <v>4.5134818288394003</v>
      </c>
      <c r="K14" s="355">
        <f>(K13-J13)*100/J13</f>
        <v>6.7302299495232747</v>
      </c>
      <c r="L14" s="363">
        <f>(L13-K13)*100/K13</f>
        <v>3.9936941671045685</v>
      </c>
    </row>
    <row r="15" spans="1:14" ht="13.5" customHeight="1">
      <c r="A15" s="428" t="s">
        <v>556</v>
      </c>
      <c r="B15" s="355">
        <f t="shared" ref="B15:J15" si="2">B13*100/B10</f>
        <v>66.783831282952548</v>
      </c>
      <c r="C15" s="355">
        <f t="shared" si="2"/>
        <v>67.133312122176264</v>
      </c>
      <c r="D15" s="355">
        <f t="shared" si="2"/>
        <v>65.836653386454188</v>
      </c>
      <c r="E15" s="355">
        <f t="shared" si="2"/>
        <v>63.842609003899319</v>
      </c>
      <c r="F15" s="355">
        <f t="shared" si="2"/>
        <v>62.373642830400591</v>
      </c>
      <c r="G15" s="355">
        <f t="shared" si="2"/>
        <v>62.723735408560302</v>
      </c>
      <c r="H15" s="355">
        <f t="shared" si="2"/>
        <v>63.054377169301965</v>
      </c>
      <c r="I15" s="355">
        <f t="shared" si="2"/>
        <v>62.720588235294116</v>
      </c>
      <c r="J15" s="355">
        <f t="shared" si="2"/>
        <v>61.46156497759393</v>
      </c>
      <c r="K15" s="355">
        <f>K13*100/K10</f>
        <v>61.111111111111114</v>
      </c>
      <c r="L15" s="363">
        <f>L13*100/L10</f>
        <v>61.212496133622018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2" ht="13.5" customHeight="1">
      <c r="A17" s="408" t="s">
        <v>408</v>
      </c>
      <c r="B17" s="356">
        <v>9657</v>
      </c>
      <c r="C17" s="356">
        <v>9364</v>
      </c>
      <c r="D17" s="356">
        <v>8665</v>
      </c>
      <c r="E17" s="356">
        <v>8457</v>
      </c>
      <c r="F17" s="356">
        <v>8025</v>
      </c>
      <c r="G17" s="356">
        <v>7744</v>
      </c>
      <c r="H17" s="356">
        <v>8174</v>
      </c>
      <c r="I17" s="356">
        <v>8720</v>
      </c>
      <c r="J17" s="356">
        <v>9213</v>
      </c>
      <c r="K17" s="356">
        <v>9849</v>
      </c>
      <c r="L17" s="364">
        <v>10725</v>
      </c>
    </row>
    <row r="18" spans="1:12" ht="13.5" customHeight="1">
      <c r="A18" s="408" t="s">
        <v>414</v>
      </c>
      <c r="B18" s="356">
        <v>16510</v>
      </c>
      <c r="C18" s="356">
        <v>17450</v>
      </c>
      <c r="D18" s="356">
        <v>17851</v>
      </c>
      <c r="E18" s="356">
        <v>17056</v>
      </c>
      <c r="F18" s="356">
        <v>17306</v>
      </c>
      <c r="G18" s="356">
        <v>16020</v>
      </c>
      <c r="H18" s="356">
        <v>15996</v>
      </c>
      <c r="I18" s="356">
        <v>15356</v>
      </c>
      <c r="J18" s="356">
        <v>15326</v>
      </c>
      <c r="K18" s="356">
        <v>15313</v>
      </c>
      <c r="L18" s="364">
        <v>15385</v>
      </c>
    </row>
    <row r="19" spans="1:12" ht="13.5" customHeight="1">
      <c r="A19" s="408" t="s">
        <v>338</v>
      </c>
      <c r="B19" s="356">
        <f t="shared" ref="B19:H19" si="3">B13*1000000/B17</f>
        <v>23609.816713264991</v>
      </c>
      <c r="C19" s="356">
        <f t="shared" si="3"/>
        <v>22533.105510465612</v>
      </c>
      <c r="D19" s="356">
        <f t="shared" si="3"/>
        <v>22885.170225043279</v>
      </c>
      <c r="E19" s="356">
        <f t="shared" si="3"/>
        <v>21295.967837294549</v>
      </c>
      <c r="F19" s="356">
        <f t="shared" si="3"/>
        <v>20760.124610591902</v>
      </c>
      <c r="G19" s="356">
        <f t="shared" si="3"/>
        <v>20816.115702479339</v>
      </c>
      <c r="H19" s="356">
        <f t="shared" si="3"/>
        <v>20002.446782481038</v>
      </c>
      <c r="I19" s="356">
        <f>I13*1000000/I17</f>
        <v>19564.220183486239</v>
      </c>
      <c r="J19" s="356">
        <f>J13*1000000/J17</f>
        <v>19353.088027786824</v>
      </c>
      <c r="K19" s="356">
        <f>K13*1000000/K17</f>
        <v>19321.758554167936</v>
      </c>
      <c r="L19" s="364">
        <f>L13*1000000/L17</f>
        <v>18452.214452214452</v>
      </c>
    </row>
    <row r="20" spans="1:12" ht="15.75" customHeight="1">
      <c r="A20" s="828" t="s">
        <v>450</v>
      </c>
      <c r="B20" s="355">
        <f>SUM(B21:B23)</f>
        <v>56.000000000000007</v>
      </c>
      <c r="C20" s="355">
        <f t="shared" ref="C20:I20" si="4">SUM(C21:C23)</f>
        <v>40.799999999999997</v>
      </c>
      <c r="D20" s="355">
        <f t="shared" si="4"/>
        <v>33.699999999999996</v>
      </c>
      <c r="E20" s="355">
        <f t="shared" si="4"/>
        <v>29.700000000000003</v>
      </c>
      <c r="F20" s="355">
        <f t="shared" si="4"/>
        <v>20.099999999999998</v>
      </c>
      <c r="G20" s="355">
        <f t="shared" si="4"/>
        <v>12.6</v>
      </c>
      <c r="H20" s="355">
        <f t="shared" si="4"/>
        <v>16.399999999999999</v>
      </c>
      <c r="I20" s="355">
        <f t="shared" si="4"/>
        <v>16.899999999999999</v>
      </c>
      <c r="J20" s="355">
        <f>SUM(J21:J23)</f>
        <v>13.599999999999998</v>
      </c>
      <c r="K20" s="355">
        <f>SUM(K21:K23)</f>
        <v>15.2</v>
      </c>
      <c r="L20" s="363" t="s">
        <v>325</v>
      </c>
    </row>
    <row r="21" spans="1:12" ht="13.5" customHeight="1">
      <c r="A21" s="408" t="s">
        <v>418</v>
      </c>
      <c r="B21" s="355">
        <v>38.200000000000003</v>
      </c>
      <c r="C21" s="355">
        <v>28</v>
      </c>
      <c r="D21" s="355">
        <v>23.7</v>
      </c>
      <c r="E21" s="355">
        <v>18.2</v>
      </c>
      <c r="F21" s="355">
        <v>14.9</v>
      </c>
      <c r="G21" s="355">
        <v>9.5</v>
      </c>
      <c r="H21" s="355">
        <v>12.4</v>
      </c>
      <c r="I21" s="355">
        <v>12.4</v>
      </c>
      <c r="J21" s="355">
        <v>8.1</v>
      </c>
      <c r="K21" s="355">
        <v>9.6</v>
      </c>
      <c r="L21" s="363" t="s">
        <v>325</v>
      </c>
    </row>
    <row r="22" spans="1:12" ht="13.5" customHeight="1">
      <c r="A22" s="408" t="s">
        <v>560</v>
      </c>
      <c r="B22" s="355">
        <v>16.2</v>
      </c>
      <c r="C22" s="355">
        <v>11.8</v>
      </c>
      <c r="D22" s="355">
        <v>9.1</v>
      </c>
      <c r="E22" s="355">
        <v>10.9</v>
      </c>
      <c r="F22" s="355">
        <v>4.5</v>
      </c>
      <c r="G22" s="355">
        <v>3</v>
      </c>
      <c r="H22" s="355">
        <v>3.3</v>
      </c>
      <c r="I22" s="355">
        <v>4.3</v>
      </c>
      <c r="J22" s="355">
        <v>4.8</v>
      </c>
      <c r="K22" s="355">
        <v>5</v>
      </c>
      <c r="L22" s="363" t="s">
        <v>325</v>
      </c>
    </row>
    <row r="23" spans="1:12" ht="13.5" customHeight="1">
      <c r="A23" s="411" t="s">
        <v>420</v>
      </c>
      <c r="B23" s="357">
        <v>1.6</v>
      </c>
      <c r="C23" s="357">
        <v>1</v>
      </c>
      <c r="D23" s="357">
        <v>0.9</v>
      </c>
      <c r="E23" s="357">
        <v>0.6</v>
      </c>
      <c r="F23" s="357">
        <v>0.7</v>
      </c>
      <c r="G23" s="357">
        <v>0.1</v>
      </c>
      <c r="H23" s="357">
        <v>0.7</v>
      </c>
      <c r="I23" s="357">
        <v>0.2</v>
      </c>
      <c r="J23" s="357">
        <v>0.7</v>
      </c>
      <c r="K23" s="357">
        <v>0.6</v>
      </c>
      <c r="L23" s="365" t="s">
        <v>325</v>
      </c>
    </row>
    <row r="24" spans="1:12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2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</sheetData>
  <phoneticPr fontId="0" type="noConversion"/>
  <pageMargins left="0.7" right="0.7" top="0.75" bottom="0.75" header="0.3" footer="0.3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31"/>
  <sheetViews>
    <sheetView showOutlineSymbols="0" defaultGridColor="0" colorId="31" workbookViewId="0"/>
  </sheetViews>
  <sheetFormatPr defaultColWidth="6.85546875" defaultRowHeight="12"/>
  <cols>
    <col min="1" max="1" width="7.5703125" style="17" customWidth="1"/>
    <col min="2" max="2" width="57" style="17" customWidth="1"/>
    <col min="3" max="12" width="9.140625" style="29" customWidth="1"/>
    <col min="13" max="16384" width="6.85546875" style="17"/>
  </cols>
  <sheetData>
    <row r="1" spans="1:13">
      <c r="B1" s="18"/>
      <c r="C1" s="17"/>
      <c r="D1" s="18"/>
      <c r="E1" s="35"/>
      <c r="F1" s="35"/>
      <c r="G1" s="35"/>
      <c r="H1" s="35"/>
      <c r="I1" s="35"/>
      <c r="J1" s="35"/>
      <c r="K1" s="35"/>
      <c r="L1" s="35" t="s">
        <v>98</v>
      </c>
      <c r="M1" s="20"/>
    </row>
    <row r="2" spans="1:13" ht="12" customHeight="1">
      <c r="C2" s="19"/>
      <c r="D2" s="19"/>
      <c r="E2" s="19"/>
      <c r="F2" s="19"/>
      <c r="G2" s="19"/>
      <c r="H2" s="19"/>
      <c r="I2" s="19"/>
      <c r="J2" s="19"/>
      <c r="K2" s="19"/>
      <c r="L2" s="19" t="s">
        <v>38</v>
      </c>
    </row>
    <row r="3" spans="1:13" ht="13.5" customHeight="1"/>
    <row r="4" spans="1:13">
      <c r="A4" s="285" t="s">
        <v>637</v>
      </c>
      <c r="B4" s="30"/>
    </row>
    <row r="5" spans="1:13" ht="11.25" customHeight="1">
      <c r="A5" s="21" t="s">
        <v>39</v>
      </c>
      <c r="B5" s="31"/>
      <c r="C5" s="32"/>
      <c r="D5" s="32"/>
      <c r="E5" s="32"/>
      <c r="F5" s="32"/>
      <c r="G5" s="32"/>
      <c r="H5" s="32"/>
      <c r="I5" s="32"/>
      <c r="J5" s="32"/>
      <c r="K5" s="32"/>
      <c r="L5" s="32" t="s">
        <v>47</v>
      </c>
    </row>
    <row r="6" spans="1:13" ht="39" customHeight="1">
      <c r="A6" s="588" t="s">
        <v>54</v>
      </c>
      <c r="B6" s="589" t="s">
        <v>559</v>
      </c>
      <c r="C6" s="590" t="s">
        <v>43</v>
      </c>
      <c r="D6" s="591" t="s">
        <v>44</v>
      </c>
      <c r="E6" s="591" t="s">
        <v>45</v>
      </c>
      <c r="F6" s="591" t="s">
        <v>77</v>
      </c>
      <c r="G6" s="591" t="s">
        <v>306</v>
      </c>
      <c r="H6" s="591" t="s">
        <v>322</v>
      </c>
      <c r="I6" s="591" t="s">
        <v>401</v>
      </c>
      <c r="J6" s="591" t="s">
        <v>524</v>
      </c>
      <c r="K6" s="591" t="s">
        <v>548</v>
      </c>
      <c r="L6" s="592" t="s">
        <v>599</v>
      </c>
    </row>
    <row r="7" spans="1:13" ht="22.5" customHeight="1">
      <c r="A7" s="794" t="s">
        <v>563</v>
      </c>
      <c r="B7" s="633" t="s">
        <v>38</v>
      </c>
      <c r="C7" s="796">
        <v>2212318</v>
      </c>
      <c r="D7" s="797">
        <v>2294724</v>
      </c>
      <c r="E7" s="797">
        <v>2588568</v>
      </c>
      <c r="F7" s="797">
        <v>2518642</v>
      </c>
      <c r="G7" s="797">
        <v>2368751</v>
      </c>
      <c r="H7" s="797">
        <v>2289840</v>
      </c>
      <c r="I7" s="797">
        <v>2268893</v>
      </c>
      <c r="J7" s="797">
        <v>2441911</v>
      </c>
      <c r="K7" s="797">
        <v>2652175</v>
      </c>
      <c r="L7" s="798">
        <f>L8+L14+L17+L20+L27</f>
        <v>2941305</v>
      </c>
    </row>
    <row r="8" spans="1:13" ht="16.5" customHeight="1">
      <c r="A8" s="632">
        <v>49</v>
      </c>
      <c r="B8" s="795" t="s">
        <v>55</v>
      </c>
      <c r="C8" s="33">
        <f t="shared" ref="C8:E8" si="0">C9+C10+C11+C12+C13</f>
        <v>273641</v>
      </c>
      <c r="D8" s="33">
        <f t="shared" si="0"/>
        <v>296509</v>
      </c>
      <c r="E8" s="33">
        <f t="shared" si="0"/>
        <v>321092</v>
      </c>
      <c r="F8" s="33">
        <f>F9+F10+F11+F12+F13</f>
        <v>317649</v>
      </c>
      <c r="G8" s="33">
        <f>G9+G10+G11+G12+G13</f>
        <v>289385</v>
      </c>
      <c r="H8" s="33">
        <f>H9+H10+H11+H12+H13</f>
        <v>274291</v>
      </c>
      <c r="I8" s="33">
        <f>I9+I10+I11+I12+I13</f>
        <v>280592</v>
      </c>
      <c r="J8" s="33">
        <f>J9+J10+J11+J12+J13</f>
        <v>274705</v>
      </c>
      <c r="K8" s="33">
        <f t="shared" ref="K8" si="1">K9+K10+K11+K12+K13</f>
        <v>286184</v>
      </c>
      <c r="L8" s="583">
        <f>L9+L10+L11+L12+L13</f>
        <v>313936</v>
      </c>
    </row>
    <row r="9" spans="1:13" s="267" customFormat="1" ht="12.6" customHeight="1">
      <c r="A9" s="586" t="s">
        <v>564</v>
      </c>
      <c r="B9" s="593" t="s">
        <v>307</v>
      </c>
      <c r="C9" s="34">
        <v>40709</v>
      </c>
      <c r="D9" s="34">
        <v>45937</v>
      </c>
      <c r="E9" s="34">
        <v>68322</v>
      </c>
      <c r="F9" s="34">
        <v>71411</v>
      </c>
      <c r="G9" s="34">
        <v>75696</v>
      </c>
      <c r="H9" s="34">
        <v>81088</v>
      </c>
      <c r="I9" s="34">
        <v>72988</v>
      </c>
      <c r="J9" s="34">
        <v>74232</v>
      </c>
      <c r="K9" s="34">
        <v>73290</v>
      </c>
      <c r="L9" s="584">
        <v>70488</v>
      </c>
    </row>
    <row r="10" spans="1:13" s="267" customFormat="1" ht="12.6" customHeight="1">
      <c r="A10" s="586" t="s">
        <v>565</v>
      </c>
      <c r="B10" s="593" t="s">
        <v>308</v>
      </c>
      <c r="C10" s="34">
        <v>38986</v>
      </c>
      <c r="D10" s="34">
        <v>39374</v>
      </c>
      <c r="E10" s="34">
        <v>32947</v>
      </c>
      <c r="F10" s="34">
        <v>31051</v>
      </c>
      <c r="G10" s="34">
        <v>32963</v>
      </c>
      <c r="H10" s="34">
        <v>32511</v>
      </c>
      <c r="I10" s="34">
        <v>34666</v>
      </c>
      <c r="J10" s="34">
        <v>34833</v>
      </c>
      <c r="K10" s="34">
        <v>36577</v>
      </c>
      <c r="L10" s="584">
        <v>41362</v>
      </c>
    </row>
    <row r="11" spans="1:13" s="267" customFormat="1" ht="12.6" customHeight="1">
      <c r="A11" s="586" t="s">
        <v>566</v>
      </c>
      <c r="B11" s="593" t="s">
        <v>309</v>
      </c>
      <c r="C11" s="34">
        <v>19896</v>
      </c>
      <c r="D11" s="34">
        <v>17878</v>
      </c>
      <c r="E11" s="34">
        <v>22140</v>
      </c>
      <c r="F11" s="34">
        <v>39817</v>
      </c>
      <c r="G11" s="34">
        <v>33340</v>
      </c>
      <c r="H11" s="34">
        <v>31720</v>
      </c>
      <c r="I11" s="34">
        <v>30411</v>
      </c>
      <c r="J11" s="34">
        <v>31078</v>
      </c>
      <c r="K11" s="34">
        <v>34165</v>
      </c>
      <c r="L11" s="584">
        <v>38197</v>
      </c>
    </row>
    <row r="12" spans="1:13" ht="12.6" customHeight="1">
      <c r="A12" s="586" t="s">
        <v>567</v>
      </c>
      <c r="B12" s="593" t="s">
        <v>310</v>
      </c>
      <c r="C12" s="34">
        <v>168830</v>
      </c>
      <c r="D12" s="34">
        <v>188755</v>
      </c>
      <c r="E12" s="34">
        <v>193542</v>
      </c>
      <c r="F12" s="34">
        <v>171684</v>
      </c>
      <c r="G12" s="34">
        <v>143654</v>
      </c>
      <c r="H12" s="34">
        <v>124832</v>
      </c>
      <c r="I12" s="34">
        <v>138538</v>
      </c>
      <c r="J12" s="34">
        <v>130364</v>
      </c>
      <c r="K12" s="34">
        <v>138067</v>
      </c>
      <c r="L12" s="584">
        <v>159883</v>
      </c>
    </row>
    <row r="13" spans="1:13" s="267" customFormat="1" ht="12.6" customHeight="1">
      <c r="A13" s="586" t="s">
        <v>568</v>
      </c>
      <c r="B13" s="593" t="s">
        <v>56</v>
      </c>
      <c r="C13" s="34">
        <v>5220</v>
      </c>
      <c r="D13" s="34">
        <v>4565</v>
      </c>
      <c r="E13" s="34">
        <v>4141</v>
      </c>
      <c r="F13" s="34">
        <v>3686</v>
      </c>
      <c r="G13" s="34">
        <v>3732</v>
      </c>
      <c r="H13" s="34">
        <v>4140</v>
      </c>
      <c r="I13" s="34">
        <v>3989</v>
      </c>
      <c r="J13" s="34">
        <v>4198</v>
      </c>
      <c r="K13" s="34">
        <v>4085</v>
      </c>
      <c r="L13" s="584">
        <v>4006</v>
      </c>
    </row>
    <row r="14" spans="1:13">
      <c r="A14" s="587">
        <v>50</v>
      </c>
      <c r="B14" s="594" t="s">
        <v>57</v>
      </c>
      <c r="C14" s="268">
        <f t="shared" ref="C14:J14" si="2">C15+C16</f>
        <v>276677</v>
      </c>
      <c r="D14" s="268">
        <f t="shared" si="2"/>
        <v>280983</v>
      </c>
      <c r="E14" s="268">
        <f t="shared" si="2"/>
        <v>272553</v>
      </c>
      <c r="F14" s="268">
        <f t="shared" si="2"/>
        <v>199985</v>
      </c>
      <c r="G14" s="268">
        <f t="shared" si="2"/>
        <v>131186</v>
      </c>
      <c r="H14" s="268">
        <f t="shared" si="2"/>
        <v>99407</v>
      </c>
      <c r="I14" s="268">
        <f t="shared" si="2"/>
        <v>66301</v>
      </c>
      <c r="J14" s="268">
        <f t="shared" si="2"/>
        <v>31179</v>
      </c>
      <c r="K14" s="1619">
        <v>49325</v>
      </c>
      <c r="L14" s="836">
        <f>L15+L16</f>
        <v>37717</v>
      </c>
    </row>
    <row r="15" spans="1:13" s="267" customFormat="1" ht="12" customHeight="1">
      <c r="A15" s="586" t="s">
        <v>569</v>
      </c>
      <c r="B15" s="593" t="s">
        <v>58</v>
      </c>
      <c r="C15" s="34">
        <v>206215</v>
      </c>
      <c r="D15" s="34">
        <v>213052</v>
      </c>
      <c r="E15" s="34">
        <v>235682</v>
      </c>
      <c r="F15" s="34">
        <v>187158</v>
      </c>
      <c r="G15" s="1618">
        <v>131186</v>
      </c>
      <c r="H15" s="1618">
        <v>99407</v>
      </c>
      <c r="I15" s="1618">
        <v>66301</v>
      </c>
      <c r="J15" s="1618">
        <v>31179</v>
      </c>
      <c r="K15" s="1619"/>
      <c r="L15" s="838">
        <v>15725</v>
      </c>
    </row>
    <row r="16" spans="1:13" s="267" customFormat="1" ht="10.5" customHeight="1">
      <c r="A16" s="586" t="s">
        <v>570</v>
      </c>
      <c r="B16" s="593" t="s">
        <v>581</v>
      </c>
      <c r="C16" s="269">
        <v>70462</v>
      </c>
      <c r="D16" s="269">
        <v>67931</v>
      </c>
      <c r="E16" s="269">
        <v>36871</v>
      </c>
      <c r="F16" s="269">
        <v>12827</v>
      </c>
      <c r="G16" s="1618"/>
      <c r="H16" s="1618"/>
      <c r="I16" s="1618"/>
      <c r="J16" s="1618"/>
      <c r="K16" s="1619"/>
      <c r="L16" s="838">
        <v>21992</v>
      </c>
    </row>
    <row r="17" spans="1:15">
      <c r="A17" s="587">
        <v>51</v>
      </c>
      <c r="B17" s="594" t="s">
        <v>59</v>
      </c>
      <c r="C17" s="268">
        <f t="shared" ref="C17:J17" si="3">C18+C19</f>
        <v>443898</v>
      </c>
      <c r="D17" s="268">
        <f t="shared" si="3"/>
        <v>358308</v>
      </c>
      <c r="E17" s="268">
        <f t="shared" si="3"/>
        <v>323866</v>
      </c>
      <c r="F17" s="268">
        <f t="shared" si="3"/>
        <v>226781</v>
      </c>
      <c r="G17" s="268">
        <f t="shared" si="3"/>
        <v>188823</v>
      </c>
      <c r="H17" s="268">
        <f t="shared" si="3"/>
        <v>165354</v>
      </c>
      <c r="I17" s="268">
        <f t="shared" si="3"/>
        <v>115234</v>
      </c>
      <c r="J17" s="268">
        <f t="shared" si="3"/>
        <v>4123</v>
      </c>
      <c r="K17" s="1619"/>
      <c r="L17" s="836">
        <f>L18+L19</f>
        <v>69500</v>
      </c>
    </row>
    <row r="18" spans="1:15" s="267" customFormat="1" ht="12.6" customHeight="1">
      <c r="A18" s="586" t="s">
        <v>571</v>
      </c>
      <c r="B18" s="593" t="s">
        <v>60</v>
      </c>
      <c r="C18" s="34">
        <v>443898</v>
      </c>
      <c r="D18" s="34">
        <v>358308</v>
      </c>
      <c r="E18" s="34">
        <v>323866</v>
      </c>
      <c r="F18" s="34">
        <v>226781</v>
      </c>
      <c r="G18" s="34">
        <v>188823</v>
      </c>
      <c r="H18" s="34">
        <v>165354</v>
      </c>
      <c r="I18" s="34">
        <v>115234</v>
      </c>
      <c r="J18" s="34">
        <v>4123</v>
      </c>
      <c r="K18" s="1619"/>
      <c r="L18" s="838">
        <v>69500</v>
      </c>
    </row>
    <row r="19" spans="1:15" s="267" customFormat="1" ht="12.6" customHeight="1">
      <c r="A19" s="586" t="s">
        <v>572</v>
      </c>
      <c r="B19" s="593" t="s">
        <v>61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1619"/>
      <c r="L19" s="838">
        <v>0</v>
      </c>
      <c r="O19" s="830"/>
    </row>
    <row r="20" spans="1:15" ht="12" customHeight="1">
      <c r="A20" s="587">
        <v>52</v>
      </c>
      <c r="B20" s="594" t="s">
        <v>298</v>
      </c>
      <c r="C20" s="268">
        <f t="shared" ref="C20:E20" si="4">C21+C22+C23+C24+C25+C26</f>
        <v>1158059</v>
      </c>
      <c r="D20" s="268">
        <f t="shared" si="4"/>
        <v>1304346</v>
      </c>
      <c r="E20" s="268">
        <f t="shared" si="4"/>
        <v>1609696</v>
      </c>
      <c r="F20" s="268">
        <f>F21+F22+F23+F24+F25+F26</f>
        <v>1716765</v>
      </c>
      <c r="G20" s="268">
        <f>G21+G22+G23+G24+G25+G26</f>
        <v>1699154</v>
      </c>
      <c r="H20" s="268">
        <f>H21+H22+H23+H24+H25+H26</f>
        <v>1693515</v>
      </c>
      <c r="I20" s="268">
        <f>I21+I22+I23+I24+I25+I26</f>
        <v>1747971</v>
      </c>
      <c r="J20" s="268">
        <f>J21+J22+J23+J24+J25+J26</f>
        <v>2070432</v>
      </c>
      <c r="K20" s="268">
        <f t="shared" ref="K20" si="5">K21+K22+K23+K24+K25+K26</f>
        <v>2250635</v>
      </c>
      <c r="L20" s="585">
        <f>L21+L22+L23+L24+L25+L26</f>
        <v>2449924</v>
      </c>
    </row>
    <row r="21" spans="1:15" s="267" customFormat="1" ht="12" customHeight="1">
      <c r="A21" s="586" t="s">
        <v>573</v>
      </c>
      <c r="B21" s="593" t="s">
        <v>311</v>
      </c>
      <c r="C21" s="34">
        <v>14916</v>
      </c>
      <c r="D21" s="34">
        <v>13744</v>
      </c>
      <c r="E21" s="34">
        <v>13431</v>
      </c>
      <c r="F21" s="34">
        <v>14167</v>
      </c>
      <c r="G21" s="34">
        <v>13548</v>
      </c>
      <c r="H21" s="34">
        <v>16045</v>
      </c>
      <c r="I21" s="34">
        <v>19734</v>
      </c>
      <c r="J21" s="34">
        <v>22105</v>
      </c>
      <c r="K21" s="34">
        <v>26682</v>
      </c>
      <c r="L21" s="584">
        <v>29464</v>
      </c>
    </row>
    <row r="22" spans="1:15" s="267" customFormat="1" ht="11.25" customHeight="1">
      <c r="A22" s="586" t="s">
        <v>574</v>
      </c>
      <c r="B22" s="593" t="s">
        <v>318</v>
      </c>
      <c r="C22" s="34">
        <v>19371</v>
      </c>
      <c r="D22" s="34">
        <v>20860</v>
      </c>
      <c r="E22" s="34">
        <v>17637</v>
      </c>
      <c r="F22" s="34">
        <v>16061</v>
      </c>
      <c r="G22" s="34">
        <v>12310</v>
      </c>
      <c r="H22" s="34">
        <v>11555</v>
      </c>
      <c r="I22" s="34">
        <v>11186</v>
      </c>
      <c r="J22" s="34">
        <v>11521</v>
      </c>
      <c r="K22" s="34">
        <v>12326</v>
      </c>
      <c r="L22" s="584">
        <v>13679</v>
      </c>
    </row>
    <row r="23" spans="1:15" s="267" customFormat="1" ht="12" customHeight="1">
      <c r="A23" s="586" t="s">
        <v>575</v>
      </c>
      <c r="B23" s="593" t="s">
        <v>312</v>
      </c>
      <c r="C23" s="34">
        <v>68088</v>
      </c>
      <c r="D23" s="34">
        <v>61020</v>
      </c>
      <c r="E23" s="34">
        <v>60460</v>
      </c>
      <c r="F23" s="34">
        <v>59706</v>
      </c>
      <c r="G23" s="34">
        <v>60420</v>
      </c>
      <c r="H23" s="34">
        <v>53380</v>
      </c>
      <c r="I23" s="34">
        <v>57227</v>
      </c>
      <c r="J23" s="34">
        <v>60727</v>
      </c>
      <c r="K23" s="34">
        <v>75141</v>
      </c>
      <c r="L23" s="584">
        <v>112564</v>
      </c>
    </row>
    <row r="24" spans="1:15" ht="10.5" customHeight="1">
      <c r="A24" s="586" t="s">
        <v>576</v>
      </c>
      <c r="B24" s="593" t="s">
        <v>316</v>
      </c>
      <c r="C24" s="34">
        <v>275576</v>
      </c>
      <c r="D24" s="34">
        <v>246572</v>
      </c>
      <c r="E24" s="34">
        <v>271407</v>
      </c>
      <c r="F24" s="34">
        <v>269614</v>
      </c>
      <c r="G24" s="34">
        <v>268182</v>
      </c>
      <c r="H24" s="34">
        <v>247223</v>
      </c>
      <c r="I24" s="34">
        <v>267938</v>
      </c>
      <c r="J24" s="34">
        <v>288042</v>
      </c>
      <c r="K24" s="34">
        <v>308389</v>
      </c>
      <c r="L24" s="584">
        <v>339351</v>
      </c>
    </row>
    <row r="25" spans="1:15" s="267" customFormat="1" ht="12.6" customHeight="1">
      <c r="A25" s="586" t="s">
        <v>577</v>
      </c>
      <c r="B25" s="593" t="s">
        <v>313</v>
      </c>
      <c r="C25" s="34">
        <v>41944</v>
      </c>
      <c r="D25" s="34">
        <v>33185</v>
      </c>
      <c r="E25" s="34">
        <v>34396</v>
      </c>
      <c r="F25" s="34">
        <v>31909</v>
      </c>
      <c r="G25" s="34">
        <v>26778</v>
      </c>
      <c r="H25" s="34">
        <v>25279</v>
      </c>
      <c r="I25" s="34">
        <v>26503</v>
      </c>
      <c r="J25" s="34">
        <v>27953</v>
      </c>
      <c r="K25" s="34">
        <v>20536</v>
      </c>
      <c r="L25" s="584">
        <v>18012</v>
      </c>
    </row>
    <row r="26" spans="1:15" s="267" customFormat="1" ht="12.6" customHeight="1">
      <c r="A26" s="586" t="s">
        <v>578</v>
      </c>
      <c r="B26" s="593" t="s">
        <v>317</v>
      </c>
      <c r="C26" s="34">
        <v>738164</v>
      </c>
      <c r="D26" s="34">
        <v>928965</v>
      </c>
      <c r="E26" s="34">
        <v>1212365</v>
      </c>
      <c r="F26" s="34">
        <v>1325308</v>
      </c>
      <c r="G26" s="34">
        <v>1317916</v>
      </c>
      <c r="H26" s="34">
        <v>1340033</v>
      </c>
      <c r="I26" s="34">
        <v>1365383</v>
      </c>
      <c r="J26" s="34">
        <v>1660084</v>
      </c>
      <c r="K26" s="34">
        <v>1807561</v>
      </c>
      <c r="L26" s="584">
        <v>1936854</v>
      </c>
    </row>
    <row r="27" spans="1:15" ht="11.25" customHeight="1">
      <c r="A27" s="587">
        <v>53</v>
      </c>
      <c r="B27" s="594" t="s">
        <v>297</v>
      </c>
      <c r="C27" s="268">
        <f t="shared" ref="C27:E27" si="6">C28+C29</f>
        <v>60043</v>
      </c>
      <c r="D27" s="268">
        <f t="shared" si="6"/>
        <v>54578</v>
      </c>
      <c r="E27" s="268">
        <f t="shared" si="6"/>
        <v>61361</v>
      </c>
      <c r="F27" s="268">
        <f>F28+F29</f>
        <v>57462</v>
      </c>
      <c r="G27" s="268">
        <f>G28+G29</f>
        <v>60203</v>
      </c>
      <c r="H27" s="268">
        <f>H28+H29</f>
        <v>57273</v>
      </c>
      <c r="I27" s="268">
        <f>I28+I29</f>
        <v>58795</v>
      </c>
      <c r="J27" s="268">
        <f>J28+J29</f>
        <v>61472</v>
      </c>
      <c r="K27" s="268">
        <f t="shared" ref="K27" si="7">K28+K29</f>
        <v>66031</v>
      </c>
      <c r="L27" s="585">
        <f>L28+L29</f>
        <v>70228</v>
      </c>
    </row>
    <row r="28" spans="1:15" s="267" customFormat="1" ht="12.6" customHeight="1">
      <c r="A28" s="586" t="s">
        <v>579</v>
      </c>
      <c r="B28" s="593" t="s">
        <v>314</v>
      </c>
      <c r="C28" s="34">
        <v>34694</v>
      </c>
      <c r="D28" s="34">
        <v>29936</v>
      </c>
      <c r="E28" s="34">
        <v>38070</v>
      </c>
      <c r="F28" s="34">
        <v>31352</v>
      </c>
      <c r="G28" s="34">
        <v>33101</v>
      </c>
      <c r="H28" s="34">
        <v>30168</v>
      </c>
      <c r="I28" s="34">
        <v>27825</v>
      </c>
      <c r="J28" s="34">
        <v>28651</v>
      </c>
      <c r="K28" s="34">
        <v>26425</v>
      </c>
      <c r="L28" s="584">
        <v>26772</v>
      </c>
    </row>
    <row r="29" spans="1:15" s="267" customFormat="1" ht="11.25" customHeight="1">
      <c r="A29" s="799" t="s">
        <v>580</v>
      </c>
      <c r="B29" s="595" t="s">
        <v>315</v>
      </c>
      <c r="C29" s="800">
        <v>25349</v>
      </c>
      <c r="D29" s="800">
        <v>24642</v>
      </c>
      <c r="E29" s="800">
        <v>23291</v>
      </c>
      <c r="F29" s="800">
        <v>26110</v>
      </c>
      <c r="G29" s="800">
        <v>27102</v>
      </c>
      <c r="H29" s="800">
        <v>27105</v>
      </c>
      <c r="I29" s="800">
        <v>30970</v>
      </c>
      <c r="J29" s="800">
        <v>32821</v>
      </c>
      <c r="K29" s="800">
        <v>39606</v>
      </c>
      <c r="L29" s="801">
        <v>43456</v>
      </c>
    </row>
    <row r="31" spans="1:15" s="281" customFormat="1" ht="12.75">
      <c r="A31" s="278" t="s">
        <v>1372</v>
      </c>
      <c r="B31" s="279"/>
      <c r="C31" s="279"/>
      <c r="D31" s="279"/>
      <c r="E31" s="280"/>
      <c r="F31" s="280"/>
      <c r="G31" s="280"/>
      <c r="H31" s="280"/>
      <c r="I31" s="280"/>
      <c r="J31" s="280"/>
      <c r="K31" s="280"/>
    </row>
  </sheetData>
  <mergeCells count="5">
    <mergeCell ref="G15:G16"/>
    <mergeCell ref="H15:H16"/>
    <mergeCell ref="I15:I16"/>
    <mergeCell ref="J15:J16"/>
    <mergeCell ref="K14:K19"/>
  </mergeCells>
  <phoneticPr fontId="0" type="noConversion"/>
  <printOptions horizontalCentered="1"/>
  <pageMargins left="0.78740157480314965" right="0.78740157480314965" top="0.86614173228346458" bottom="0.78740157480314965" header="0.51181102362204722" footer="0.51181102362204722"/>
  <pageSetup paperSize="9" scale="71" firstPageNumber="325" orientation="landscape" useFirstPageNumber="1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31"/>
  <sheetViews>
    <sheetView workbookViewId="0"/>
  </sheetViews>
  <sheetFormatPr defaultRowHeight="15"/>
  <cols>
    <col min="1" max="1" width="44.42578125" customWidth="1"/>
    <col min="2" max="6" width="12.28515625" customWidth="1"/>
    <col min="7" max="11" width="12.28515625" style="400" customWidth="1"/>
    <col min="12" max="12" width="12.28515625" customWidth="1"/>
    <col min="13" max="13" width="9.5703125" bestFit="1" customWidth="1"/>
  </cols>
  <sheetData>
    <row r="1" spans="1:14" ht="13.5" customHeight="1">
      <c r="A1" s="352"/>
      <c r="B1" s="36"/>
      <c r="C1" s="36"/>
      <c r="D1" s="36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4" ht="12.75" customHeight="1">
      <c r="A2" s="36"/>
      <c r="B2" s="36"/>
      <c r="C2" s="36"/>
      <c r="D2" s="36"/>
      <c r="E2" s="358"/>
      <c r="F2" s="358"/>
      <c r="G2" s="358"/>
      <c r="H2" s="358"/>
      <c r="I2" s="358"/>
      <c r="J2" s="358"/>
      <c r="K2" s="358"/>
      <c r="L2" s="359" t="s">
        <v>446</v>
      </c>
    </row>
    <row r="3" spans="1:14" ht="12.75" customHeight="1">
      <c r="A3" s="36"/>
      <c r="B3" s="36"/>
      <c r="C3" s="36"/>
      <c r="D3" s="36"/>
      <c r="E3" s="358"/>
      <c r="F3" s="358"/>
      <c r="G3" s="358"/>
      <c r="H3" s="358"/>
      <c r="I3" s="358"/>
      <c r="J3" s="358"/>
      <c r="K3" s="358"/>
      <c r="L3" s="359" t="s">
        <v>0</v>
      </c>
    </row>
    <row r="4" spans="1:14" ht="12.75" customHeight="1">
      <c r="A4" s="36"/>
      <c r="B4" s="36"/>
      <c r="C4" s="36"/>
      <c r="D4" s="36"/>
      <c r="E4" s="358"/>
      <c r="F4" s="358"/>
      <c r="G4" s="358"/>
      <c r="H4" s="358"/>
      <c r="I4" s="358"/>
      <c r="J4" s="358"/>
      <c r="K4" s="358"/>
      <c r="L4" s="359" t="s">
        <v>1</v>
      </c>
    </row>
    <row r="5" spans="1:14" ht="13.5" customHeight="1">
      <c r="A5" s="57"/>
      <c r="B5" s="36"/>
      <c r="C5" s="36"/>
      <c r="D5" s="36"/>
      <c r="E5" s="70"/>
      <c r="F5" s="70"/>
      <c r="G5" s="70"/>
      <c r="H5" s="70"/>
      <c r="I5" s="70"/>
      <c r="J5" s="70"/>
      <c r="K5" s="70"/>
      <c r="L5" s="36"/>
    </row>
    <row r="6" spans="1:14" ht="13.5" customHeight="1">
      <c r="A6" s="282" t="s">
        <v>690</v>
      </c>
      <c r="B6" s="195"/>
      <c r="C6" s="195"/>
      <c r="D6" s="195"/>
      <c r="E6" s="360"/>
      <c r="F6" s="360"/>
      <c r="G6" s="360"/>
      <c r="H6" s="360"/>
      <c r="I6" s="360"/>
      <c r="J6" s="360"/>
      <c r="K6" s="360"/>
      <c r="L6" s="195"/>
    </row>
    <row r="7" spans="1:14" ht="13.5" customHeight="1">
      <c r="A7" s="302" t="s">
        <v>707</v>
      </c>
      <c r="B7" s="353"/>
      <c r="C7" s="354"/>
      <c r="D7" s="354"/>
      <c r="E7" s="361"/>
      <c r="F7" s="361"/>
      <c r="G7" s="361"/>
      <c r="H7" s="361"/>
      <c r="I7" s="361"/>
      <c r="J7" s="361"/>
      <c r="K7" s="361"/>
      <c r="L7" s="354"/>
    </row>
    <row r="8" spans="1:14" ht="18.75" customHeight="1">
      <c r="A8" s="427" t="s">
        <v>557</v>
      </c>
      <c r="B8" s="45">
        <v>2008</v>
      </c>
      <c r="C8" s="111" t="s">
        <v>49</v>
      </c>
      <c r="D8" s="111" t="s">
        <v>50</v>
      </c>
      <c r="E8" s="111" t="s">
        <v>326</v>
      </c>
      <c r="F8" s="111" t="s">
        <v>3</v>
      </c>
      <c r="G8" s="111" t="s">
        <v>4</v>
      </c>
      <c r="H8" s="111" t="s">
        <v>406</v>
      </c>
      <c r="I8" s="111" t="s">
        <v>527</v>
      </c>
      <c r="J8" s="111" t="s">
        <v>602</v>
      </c>
      <c r="K8" s="111" t="s">
        <v>658</v>
      </c>
      <c r="L8" s="289" t="s">
        <v>657</v>
      </c>
    </row>
    <row r="9" spans="1:14" ht="15.75" customHeight="1">
      <c r="A9" s="407" t="s">
        <v>555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840"/>
    </row>
    <row r="10" spans="1:14" ht="13.5" customHeight="1">
      <c r="A10" s="408" t="s">
        <v>551</v>
      </c>
      <c r="B10" s="355">
        <v>155.9</v>
      </c>
      <c r="C10" s="355">
        <v>177.4</v>
      </c>
      <c r="D10" s="355">
        <v>197.7</v>
      </c>
      <c r="E10" s="355">
        <v>221.6</v>
      </c>
      <c r="F10" s="355">
        <v>188.5</v>
      </c>
      <c r="G10" s="355">
        <v>163.69999999999999</v>
      </c>
      <c r="H10" s="355">
        <v>154.80000000000001</v>
      </c>
      <c r="I10" s="355">
        <v>151.80000000000001</v>
      </c>
      <c r="J10" s="355">
        <v>155.30000000000001</v>
      </c>
      <c r="K10" s="355">
        <v>158.5</v>
      </c>
      <c r="L10" s="363">
        <v>163.30000000000001</v>
      </c>
      <c r="M10" s="355"/>
    </row>
    <row r="11" spans="1:14" ht="13.5" customHeight="1">
      <c r="A11" s="408" t="s">
        <v>413</v>
      </c>
      <c r="B11" s="355" t="s">
        <v>611</v>
      </c>
      <c r="C11" s="355">
        <f t="shared" ref="C11:H11" si="0">(C10-B10)*100/B10</f>
        <v>13.790891597177678</v>
      </c>
      <c r="D11" s="355">
        <f t="shared" si="0"/>
        <v>11.443066516347228</v>
      </c>
      <c r="E11" s="355">
        <f t="shared" si="0"/>
        <v>12.089023773394034</v>
      </c>
      <c r="F11" s="355">
        <f t="shared" si="0"/>
        <v>-14.93682310469314</v>
      </c>
      <c r="G11" s="355">
        <f t="shared" si="0"/>
        <v>-13.156498673740058</v>
      </c>
      <c r="H11" s="355">
        <f t="shared" si="0"/>
        <v>-5.4367745876603406</v>
      </c>
      <c r="I11" s="355">
        <f>(I10-H10)*100/H10</f>
        <v>-1.9379844961240309</v>
      </c>
      <c r="J11" s="355">
        <f>(J10-I10)*100/I10</f>
        <v>2.3056653491436099</v>
      </c>
      <c r="K11" s="355">
        <f>(K10-J10)*100/J10</f>
        <v>2.0605280103026327</v>
      </c>
      <c r="L11" s="363">
        <f>(L10-K10)*100/K10</f>
        <v>3.0283911671924364</v>
      </c>
    </row>
    <row r="12" spans="1:14" ht="15.75" customHeight="1">
      <c r="A12" s="409" t="s">
        <v>417</v>
      </c>
      <c r="B12" s="355"/>
      <c r="C12" s="355"/>
      <c r="D12" s="355"/>
      <c r="E12" s="355"/>
      <c r="F12" s="355"/>
      <c r="G12" s="355"/>
      <c r="H12" s="458"/>
      <c r="I12" s="355"/>
      <c r="J12" s="355"/>
      <c r="K12" s="355"/>
      <c r="L12" s="363"/>
    </row>
    <row r="13" spans="1:14" ht="13.5" customHeight="1">
      <c r="A13" s="408" t="s">
        <v>551</v>
      </c>
      <c r="B13" s="355">
        <v>155.9</v>
      </c>
      <c r="C13" s="355">
        <v>177.4</v>
      </c>
      <c r="D13" s="355">
        <v>197.7</v>
      </c>
      <c r="E13" s="355">
        <v>221.6</v>
      </c>
      <c r="F13" s="355">
        <v>188.5</v>
      </c>
      <c r="G13" s="355">
        <v>163.69999999999999</v>
      </c>
      <c r="H13" s="355">
        <v>154.80000000000001</v>
      </c>
      <c r="I13" s="355">
        <v>151.80000000000001</v>
      </c>
      <c r="J13" s="355">
        <v>155.30000000000001</v>
      </c>
      <c r="K13" s="355">
        <v>158.5</v>
      </c>
      <c r="L13" s="363">
        <v>163.30000000000001</v>
      </c>
      <c r="M13" s="459"/>
      <c r="N13" s="790"/>
    </row>
    <row r="14" spans="1:14" ht="13.5" customHeight="1">
      <c r="A14" s="408" t="s">
        <v>412</v>
      </c>
      <c r="B14" s="355" t="s">
        <v>611</v>
      </c>
      <c r="C14" s="355">
        <f t="shared" ref="C14:H14" si="1">(C13-B13)*100/B13</f>
        <v>13.790891597177678</v>
      </c>
      <c r="D14" s="355">
        <f t="shared" si="1"/>
        <v>11.443066516347228</v>
      </c>
      <c r="E14" s="355">
        <f t="shared" si="1"/>
        <v>12.089023773394034</v>
      </c>
      <c r="F14" s="355">
        <f t="shared" si="1"/>
        <v>-14.93682310469314</v>
      </c>
      <c r="G14" s="355">
        <f t="shared" si="1"/>
        <v>-13.156498673740058</v>
      </c>
      <c r="H14" s="355">
        <f t="shared" si="1"/>
        <v>-5.4367745876603406</v>
      </c>
      <c r="I14" s="355">
        <f>(I13-H13)*100/H13</f>
        <v>-1.9379844961240309</v>
      </c>
      <c r="J14" s="355">
        <f>(J13-I13)*100/I13</f>
        <v>2.3056653491436099</v>
      </c>
      <c r="K14" s="355">
        <f>(K13-J13)*100/J13</f>
        <v>2.0605280103026327</v>
      </c>
      <c r="L14" s="363">
        <f>(L13-K13)*100/K13</f>
        <v>3.0283911671924364</v>
      </c>
    </row>
    <row r="15" spans="1:14" ht="13.5" customHeight="1">
      <c r="A15" s="428" t="s">
        <v>556</v>
      </c>
      <c r="B15" s="355">
        <f t="shared" ref="B15:H15" si="2">B13*100/B10</f>
        <v>100</v>
      </c>
      <c r="C15" s="355">
        <f t="shared" si="2"/>
        <v>100</v>
      </c>
      <c r="D15" s="355">
        <f t="shared" si="2"/>
        <v>100</v>
      </c>
      <c r="E15" s="355">
        <f t="shared" si="2"/>
        <v>100</v>
      </c>
      <c r="F15" s="355">
        <f t="shared" si="2"/>
        <v>100</v>
      </c>
      <c r="G15" s="355">
        <f t="shared" si="2"/>
        <v>100</v>
      </c>
      <c r="H15" s="355">
        <f t="shared" si="2"/>
        <v>100</v>
      </c>
      <c r="I15" s="355">
        <f>I13*100/I10</f>
        <v>100</v>
      </c>
      <c r="J15" s="355">
        <f>J13*100/J10</f>
        <v>100</v>
      </c>
      <c r="K15" s="355">
        <f>K13*100/K10</f>
        <v>100</v>
      </c>
      <c r="L15" s="363">
        <f>L13*100/L10</f>
        <v>100</v>
      </c>
    </row>
    <row r="16" spans="1:14" ht="15.75" customHeight="1">
      <c r="A16" s="409" t="s">
        <v>5</v>
      </c>
      <c r="B16" s="355"/>
      <c r="C16" s="355"/>
      <c r="D16" s="355"/>
      <c r="E16" s="355"/>
      <c r="F16" s="355"/>
      <c r="G16" s="355"/>
      <c r="H16" s="458"/>
      <c r="I16" s="355"/>
      <c r="J16" s="355"/>
      <c r="K16" s="355"/>
      <c r="L16" s="363"/>
    </row>
    <row r="17" spans="1:13" ht="13.5" customHeight="1">
      <c r="A17" s="408" t="s">
        <v>408</v>
      </c>
      <c r="B17" s="356">
        <v>20246</v>
      </c>
      <c r="C17" s="356">
        <v>22758</v>
      </c>
      <c r="D17" s="356">
        <v>24916</v>
      </c>
      <c r="E17" s="356">
        <v>25937</v>
      </c>
      <c r="F17" s="356">
        <v>23228</v>
      </c>
      <c r="G17" s="356">
        <v>21650</v>
      </c>
      <c r="H17" s="356">
        <v>19829</v>
      </c>
      <c r="I17" s="356">
        <v>19462</v>
      </c>
      <c r="J17" s="356">
        <v>19843</v>
      </c>
      <c r="K17" s="356">
        <v>20221</v>
      </c>
      <c r="L17" s="364">
        <v>20841</v>
      </c>
      <c r="M17" s="355"/>
    </row>
    <row r="18" spans="1:13" ht="13.5" customHeight="1">
      <c r="A18" s="408" t="s">
        <v>414</v>
      </c>
      <c r="B18" s="356">
        <v>7701</v>
      </c>
      <c r="C18" s="356">
        <v>7793</v>
      </c>
      <c r="D18" s="356">
        <v>7935</v>
      </c>
      <c r="E18" s="356">
        <v>8542</v>
      </c>
      <c r="F18" s="356">
        <v>8115</v>
      </c>
      <c r="G18" s="356">
        <v>7562</v>
      </c>
      <c r="H18" s="356">
        <v>7807</v>
      </c>
      <c r="I18" s="356">
        <v>7800</v>
      </c>
      <c r="J18" s="356">
        <v>7825</v>
      </c>
      <c r="K18" s="356">
        <v>7840</v>
      </c>
      <c r="L18" s="364">
        <v>7835</v>
      </c>
    </row>
    <row r="19" spans="1:13" ht="13.5" customHeight="1">
      <c r="A19" s="408" t="s">
        <v>338</v>
      </c>
      <c r="B19" s="356">
        <v>7701</v>
      </c>
      <c r="C19" s="356">
        <v>7793</v>
      </c>
      <c r="D19" s="356">
        <v>7935</v>
      </c>
      <c r="E19" s="356">
        <v>8542</v>
      </c>
      <c r="F19" s="356">
        <v>8115</v>
      </c>
      <c r="G19" s="356">
        <v>7562</v>
      </c>
      <c r="H19" s="356">
        <v>7807</v>
      </c>
      <c r="I19" s="356">
        <v>7800</v>
      </c>
      <c r="J19" s="356">
        <v>7825</v>
      </c>
      <c r="K19" s="356">
        <v>7840</v>
      </c>
      <c r="L19" s="364">
        <v>7835</v>
      </c>
    </row>
    <row r="20" spans="1:13" ht="15.75" customHeight="1">
      <c r="A20" s="828" t="s">
        <v>450</v>
      </c>
      <c r="B20" s="355">
        <f>SUM(B21:B23)</f>
        <v>0</v>
      </c>
      <c r="C20" s="355">
        <f t="shared" ref="C20:K20" si="3">SUM(C21:C23)</f>
        <v>0</v>
      </c>
      <c r="D20" s="355">
        <f t="shared" si="3"/>
        <v>0</v>
      </c>
      <c r="E20" s="355">
        <f t="shared" si="3"/>
        <v>0</v>
      </c>
      <c r="F20" s="355">
        <f t="shared" si="3"/>
        <v>0</v>
      </c>
      <c r="G20" s="355">
        <f t="shared" si="3"/>
        <v>0</v>
      </c>
      <c r="H20" s="355">
        <f t="shared" si="3"/>
        <v>0</v>
      </c>
      <c r="I20" s="355">
        <f t="shared" si="3"/>
        <v>0</v>
      </c>
      <c r="J20" s="355">
        <f t="shared" si="3"/>
        <v>0</v>
      </c>
      <c r="K20" s="355">
        <f t="shared" si="3"/>
        <v>0</v>
      </c>
      <c r="L20" s="363" t="s">
        <v>325</v>
      </c>
    </row>
    <row r="21" spans="1:13" ht="13.5" customHeight="1">
      <c r="A21" s="408" t="s">
        <v>418</v>
      </c>
      <c r="B21" s="355">
        <v>0</v>
      </c>
      <c r="C21" s="355">
        <v>0</v>
      </c>
      <c r="D21" s="355">
        <v>0</v>
      </c>
      <c r="E21" s="355">
        <v>0</v>
      </c>
      <c r="F21" s="355">
        <v>0</v>
      </c>
      <c r="G21" s="355">
        <v>0</v>
      </c>
      <c r="H21" s="355">
        <v>0</v>
      </c>
      <c r="I21" s="355">
        <v>0</v>
      </c>
      <c r="J21" s="355">
        <v>0</v>
      </c>
      <c r="K21" s="355">
        <v>0</v>
      </c>
      <c r="L21" s="363" t="s">
        <v>325</v>
      </c>
    </row>
    <row r="22" spans="1:13" ht="13.5" customHeight="1">
      <c r="A22" s="408" t="s">
        <v>560</v>
      </c>
      <c r="B22" s="355">
        <v>0</v>
      </c>
      <c r="C22" s="355">
        <v>0</v>
      </c>
      <c r="D22" s="355">
        <v>0</v>
      </c>
      <c r="E22" s="355">
        <v>0</v>
      </c>
      <c r="F22" s="355">
        <v>0</v>
      </c>
      <c r="G22" s="355">
        <v>0</v>
      </c>
      <c r="H22" s="355">
        <v>0</v>
      </c>
      <c r="I22" s="355">
        <v>0</v>
      </c>
      <c r="J22" s="355">
        <v>0</v>
      </c>
      <c r="K22" s="355">
        <v>0</v>
      </c>
      <c r="L22" s="363" t="s">
        <v>325</v>
      </c>
    </row>
    <row r="23" spans="1:13" ht="13.5" customHeight="1">
      <c r="A23" s="411" t="s">
        <v>420</v>
      </c>
      <c r="B23" s="357">
        <v>0</v>
      </c>
      <c r="C23" s="357">
        <v>0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65" t="s">
        <v>325</v>
      </c>
    </row>
    <row r="24" spans="1:13" s="281" customFormat="1" ht="12">
      <c r="A24" s="410"/>
      <c r="B24" s="37"/>
      <c r="C24" s="37"/>
      <c r="D24" s="37"/>
      <c r="E24" s="39"/>
      <c r="F24" s="39"/>
      <c r="G24" s="39"/>
      <c r="H24" s="39"/>
      <c r="I24" s="39"/>
      <c r="J24" s="39"/>
      <c r="K24" s="39"/>
      <c r="L24" s="37"/>
    </row>
    <row r="25" spans="1:13">
      <c r="A25" s="278" t="s">
        <v>1372</v>
      </c>
      <c r="B25" s="279"/>
      <c r="C25" s="279"/>
      <c r="D25" s="279"/>
      <c r="E25" s="279"/>
      <c r="F25" s="279"/>
      <c r="G25" s="280"/>
      <c r="H25" s="280"/>
      <c r="I25" s="280"/>
      <c r="J25" s="280"/>
      <c r="K25" s="280"/>
      <c r="L25" s="280"/>
    </row>
    <row r="28" spans="1:13"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</row>
    <row r="29" spans="1:13"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</row>
    <row r="30" spans="1:13"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</row>
    <row r="31" spans="1:13"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</row>
  </sheetData>
  <phoneticPr fontId="0" type="noConversion"/>
  <pageMargins left="0.7" right="0.7" top="0.75" bottom="0.75" header="0.3" footer="0.3"/>
  <pageSetup paperSize="9" scale="73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S21"/>
  <sheetViews>
    <sheetView workbookViewId="0"/>
  </sheetViews>
  <sheetFormatPr defaultRowHeight="15"/>
  <cols>
    <col min="1" max="1" width="13.42578125" customWidth="1"/>
    <col min="2" max="2" width="64.42578125" customWidth="1"/>
    <col min="3" max="7" width="10.42578125" customWidth="1"/>
    <col min="8" max="12" width="10.42578125" style="400" customWidth="1"/>
    <col min="13" max="13" width="10.42578125" customWidth="1"/>
    <col min="15" max="15" width="10.42578125" bestFit="1" customWidth="1"/>
  </cols>
  <sheetData>
    <row r="1" spans="1:19" ht="13.5" customHeight="1">
      <c r="A1" s="36"/>
      <c r="B1" s="36"/>
      <c r="C1" s="36"/>
      <c r="D1" s="36"/>
      <c r="E1" s="36"/>
      <c r="F1" s="202"/>
      <c r="G1" s="202"/>
      <c r="H1" s="202"/>
      <c r="I1" s="202"/>
      <c r="J1" s="202"/>
      <c r="K1" s="202"/>
      <c r="L1" s="202"/>
      <c r="M1" s="202" t="s">
        <v>98</v>
      </c>
    </row>
    <row r="2" spans="1:19" ht="12.75" customHeight="1">
      <c r="A2" s="282"/>
      <c r="B2" s="36"/>
      <c r="C2" s="36"/>
      <c r="D2" s="36"/>
      <c r="E2" s="36"/>
      <c r="F2" s="358"/>
      <c r="G2" s="358"/>
      <c r="H2" s="358"/>
      <c r="I2" s="358"/>
      <c r="J2" s="358"/>
      <c r="K2" s="358"/>
      <c r="L2" s="358"/>
      <c r="M2" s="359" t="s">
        <v>446</v>
      </c>
    </row>
    <row r="3" spans="1:19" ht="12.75" customHeight="1">
      <c r="A3" s="36"/>
      <c r="B3" s="36"/>
      <c r="C3" s="36"/>
      <c r="D3" s="36"/>
      <c r="E3" s="36"/>
      <c r="F3" s="358"/>
      <c r="G3" s="358"/>
      <c r="H3" s="358"/>
      <c r="I3" s="358"/>
      <c r="J3" s="358"/>
      <c r="K3" s="358"/>
      <c r="L3" s="358"/>
      <c r="M3" s="359" t="s">
        <v>0</v>
      </c>
    </row>
    <row r="4" spans="1:19" ht="12.75" customHeight="1">
      <c r="A4" s="36"/>
      <c r="B4" s="36"/>
      <c r="C4" s="36"/>
      <c r="D4" s="36"/>
      <c r="E4" s="36"/>
      <c r="F4" s="358"/>
      <c r="G4" s="358"/>
      <c r="H4" s="358"/>
      <c r="I4" s="358"/>
      <c r="J4" s="358"/>
      <c r="K4" s="358"/>
      <c r="L4" s="358"/>
      <c r="M4" s="359" t="s">
        <v>1</v>
      </c>
    </row>
    <row r="5" spans="1:19" ht="13.5" customHeight="1">
      <c r="A5" s="57"/>
      <c r="B5" s="36"/>
      <c r="C5" s="36"/>
      <c r="D5" s="36"/>
      <c r="E5" s="36"/>
      <c r="F5" s="70"/>
      <c r="G5" s="70"/>
      <c r="H5" s="70"/>
      <c r="I5" s="70"/>
      <c r="J5" s="70"/>
      <c r="K5" s="70"/>
      <c r="L5" s="70"/>
      <c r="M5" s="36"/>
    </row>
    <row r="6" spans="1:19" ht="13.5" customHeight="1">
      <c r="A6" s="816" t="s">
        <v>672</v>
      </c>
      <c r="B6" s="367"/>
      <c r="C6" s="367"/>
      <c r="D6" s="368"/>
      <c r="E6" s="367"/>
      <c r="F6" s="368"/>
      <c r="G6" s="368"/>
      <c r="H6" s="368"/>
      <c r="I6" s="368"/>
      <c r="J6" s="368"/>
      <c r="K6" s="368"/>
      <c r="L6" s="368"/>
      <c r="M6" s="1745" t="s">
        <v>47</v>
      </c>
    </row>
    <row r="7" spans="1:19" s="430" customFormat="1" ht="6" customHeight="1">
      <c r="A7" s="351"/>
      <c r="B7" s="351"/>
      <c r="C7" s="351"/>
      <c r="D7" s="369"/>
      <c r="E7" s="369"/>
      <c r="F7" s="369"/>
      <c r="G7" s="369"/>
      <c r="H7" s="369"/>
      <c r="I7" s="369"/>
      <c r="J7" s="369"/>
      <c r="K7" s="369"/>
      <c r="L7" s="369"/>
      <c r="M7" s="1746"/>
    </row>
    <row r="8" spans="1:19" ht="44.25" customHeight="1">
      <c r="A8" s="370" t="s">
        <v>6</v>
      </c>
      <c r="B8" s="429" t="s">
        <v>559</v>
      </c>
      <c r="C8" s="371">
        <v>2008</v>
      </c>
      <c r="D8" s="372">
        <v>2009</v>
      </c>
      <c r="E8" s="373">
        <v>2010</v>
      </c>
      <c r="F8" s="373">
        <v>2011</v>
      </c>
      <c r="G8" s="373">
        <v>2012</v>
      </c>
      <c r="H8" s="373">
        <v>2013</v>
      </c>
      <c r="I8" s="373">
        <v>2014</v>
      </c>
      <c r="J8" s="373">
        <v>2015</v>
      </c>
      <c r="K8" s="111" t="s">
        <v>548</v>
      </c>
      <c r="L8" s="111" t="s">
        <v>658</v>
      </c>
      <c r="M8" s="289" t="s">
        <v>657</v>
      </c>
    </row>
    <row r="9" spans="1:19" ht="19.5" customHeight="1">
      <c r="A9" s="375" t="s">
        <v>7</v>
      </c>
      <c r="B9" s="376" t="s">
        <v>447</v>
      </c>
      <c r="C9" s="860">
        <v>1844170</v>
      </c>
      <c r="D9" s="861">
        <v>1751556</v>
      </c>
      <c r="E9" s="861">
        <v>1815710</v>
      </c>
      <c r="F9" s="861">
        <v>1920248</v>
      </c>
      <c r="G9" s="861">
        <v>1954951</v>
      </c>
      <c r="H9" s="861">
        <v>1823291</v>
      </c>
      <c r="I9" s="861">
        <v>1878747</v>
      </c>
      <c r="J9" s="861">
        <v>1937695</v>
      </c>
      <c r="K9" s="861">
        <v>2167851</v>
      </c>
      <c r="L9" s="861">
        <v>2363897</v>
      </c>
      <c r="M9" s="842">
        <v>2498769</v>
      </c>
      <c r="N9" s="792"/>
      <c r="O9" s="399"/>
      <c r="P9" s="399"/>
    </row>
    <row r="10" spans="1:19" ht="19.5" customHeight="1">
      <c r="A10" s="380" t="s">
        <v>8</v>
      </c>
      <c r="B10" s="381" t="s">
        <v>9</v>
      </c>
      <c r="C10" s="377">
        <v>1387035</v>
      </c>
      <c r="D10" s="378">
        <v>1351348</v>
      </c>
      <c r="E10" s="378">
        <v>1469733</v>
      </c>
      <c r="F10" s="378">
        <v>1560308</v>
      </c>
      <c r="G10" s="378">
        <v>1762900</v>
      </c>
      <c r="H10" s="378">
        <v>2044049</v>
      </c>
      <c r="I10" s="378">
        <v>2062548</v>
      </c>
      <c r="J10" s="378">
        <v>2332588</v>
      </c>
      <c r="K10" s="378">
        <v>2796615</v>
      </c>
      <c r="L10" s="378">
        <v>3244885</v>
      </c>
      <c r="M10" s="379">
        <v>3496709</v>
      </c>
      <c r="N10" s="792"/>
      <c r="O10" s="399"/>
      <c r="P10" s="461"/>
      <c r="Q10" s="462"/>
      <c r="S10" s="462"/>
    </row>
    <row r="11" spans="1:19" ht="19.5" customHeight="1">
      <c r="A11" s="380" t="s">
        <v>10</v>
      </c>
      <c r="B11" s="381" t="s">
        <v>449</v>
      </c>
      <c r="C11" s="377">
        <v>2270886</v>
      </c>
      <c r="D11" s="378">
        <v>2456495</v>
      </c>
      <c r="E11" s="378">
        <v>2575602</v>
      </c>
      <c r="F11" s="378">
        <v>2637579</v>
      </c>
      <c r="G11" s="378">
        <v>2701974</v>
      </c>
      <c r="H11" s="378">
        <v>2466832</v>
      </c>
      <c r="I11" s="378">
        <v>2110770</v>
      </c>
      <c r="J11" s="378">
        <v>2067786</v>
      </c>
      <c r="K11" s="378">
        <v>2093116</v>
      </c>
      <c r="L11" s="378">
        <v>2155269</v>
      </c>
      <c r="M11" s="379">
        <v>2284369</v>
      </c>
      <c r="N11" s="792"/>
      <c r="O11" s="399"/>
      <c r="P11" s="461"/>
      <c r="Q11" s="462"/>
      <c r="S11" s="462"/>
    </row>
    <row r="12" spans="1:19" ht="19.5" customHeight="1">
      <c r="A12" s="403" t="s">
        <v>11</v>
      </c>
      <c r="B12" s="381" t="s">
        <v>12</v>
      </c>
      <c r="C12" s="377">
        <v>1307459</v>
      </c>
      <c r="D12" s="378">
        <v>1346580</v>
      </c>
      <c r="E12" s="378">
        <v>1404789</v>
      </c>
      <c r="F12" s="378">
        <v>1463498</v>
      </c>
      <c r="G12" s="378">
        <v>1447808</v>
      </c>
      <c r="H12" s="378">
        <v>1386010</v>
      </c>
      <c r="I12" s="378">
        <v>1488370</v>
      </c>
      <c r="J12" s="378">
        <v>1646894</v>
      </c>
      <c r="K12" s="378">
        <v>1799677</v>
      </c>
      <c r="L12" s="378">
        <v>1990615</v>
      </c>
      <c r="M12" s="379">
        <v>2045885</v>
      </c>
      <c r="N12" s="792"/>
      <c r="O12" s="399"/>
      <c r="P12" s="378"/>
      <c r="Q12" s="462"/>
      <c r="S12" s="462"/>
    </row>
    <row r="13" spans="1:19" ht="19.5" customHeight="1">
      <c r="A13" s="403" t="s">
        <v>13</v>
      </c>
      <c r="B13" s="381" t="s">
        <v>14</v>
      </c>
      <c r="C13" s="377">
        <v>389024</v>
      </c>
      <c r="D13" s="378">
        <v>354884</v>
      </c>
      <c r="E13" s="378">
        <v>368693</v>
      </c>
      <c r="F13" s="378">
        <v>364865</v>
      </c>
      <c r="G13" s="378">
        <v>371985</v>
      </c>
      <c r="H13" s="378">
        <v>344450</v>
      </c>
      <c r="I13" s="378">
        <v>362413</v>
      </c>
      <c r="J13" s="378">
        <v>398241</v>
      </c>
      <c r="K13" s="378">
        <v>436829</v>
      </c>
      <c r="L13" s="378">
        <v>491209</v>
      </c>
      <c r="M13" s="379">
        <v>532106</v>
      </c>
      <c r="N13" s="792"/>
      <c r="O13" s="399"/>
      <c r="P13" s="378"/>
      <c r="Q13" s="462"/>
      <c r="S13" s="462"/>
    </row>
    <row r="14" spans="1:19" ht="19.5" customHeight="1">
      <c r="A14" s="382" t="s">
        <v>15</v>
      </c>
      <c r="B14" s="381" t="s">
        <v>16</v>
      </c>
      <c r="C14" s="377">
        <v>299454</v>
      </c>
      <c r="D14" s="378">
        <v>323357</v>
      </c>
      <c r="E14" s="378">
        <v>362137</v>
      </c>
      <c r="F14" s="378">
        <v>375830</v>
      </c>
      <c r="G14" s="378">
        <v>372342</v>
      </c>
      <c r="H14" s="378">
        <v>344328</v>
      </c>
      <c r="I14" s="378">
        <v>357893</v>
      </c>
      <c r="J14" s="378">
        <v>349996</v>
      </c>
      <c r="K14" s="378">
        <v>368262</v>
      </c>
      <c r="L14" s="378">
        <v>399914</v>
      </c>
      <c r="M14" s="379">
        <v>419926</v>
      </c>
      <c r="N14" s="792"/>
      <c r="P14" s="378"/>
      <c r="Q14" s="462"/>
      <c r="S14" s="462"/>
    </row>
    <row r="15" spans="1:19" ht="19.5" customHeight="1">
      <c r="A15" s="382" t="s">
        <v>17</v>
      </c>
      <c r="B15" s="381" t="s">
        <v>18</v>
      </c>
      <c r="C15" s="377">
        <v>413514</v>
      </c>
      <c r="D15" s="378">
        <v>440911</v>
      </c>
      <c r="E15" s="378">
        <v>449163</v>
      </c>
      <c r="F15" s="378">
        <v>420704</v>
      </c>
      <c r="G15" s="378">
        <v>396001</v>
      </c>
      <c r="H15" s="378">
        <v>391120</v>
      </c>
      <c r="I15" s="378">
        <v>415307</v>
      </c>
      <c r="J15" s="378">
        <v>457100</v>
      </c>
      <c r="K15" s="378">
        <v>494386</v>
      </c>
      <c r="L15" s="378">
        <v>538499</v>
      </c>
      <c r="M15" s="379">
        <v>560323</v>
      </c>
      <c r="N15" s="792"/>
      <c r="P15" s="378"/>
      <c r="Q15" s="462"/>
      <c r="S15" s="462"/>
    </row>
    <row r="16" spans="1:19" ht="19.5" customHeight="1">
      <c r="A16" s="382" t="s">
        <v>19</v>
      </c>
      <c r="B16" s="381" t="s">
        <v>20</v>
      </c>
      <c r="C16" s="377">
        <v>336874</v>
      </c>
      <c r="D16" s="378">
        <v>332426</v>
      </c>
      <c r="E16" s="378">
        <v>311192</v>
      </c>
      <c r="F16" s="378">
        <v>293651</v>
      </c>
      <c r="G16" s="378">
        <v>292815</v>
      </c>
      <c r="H16" s="378">
        <v>266102</v>
      </c>
      <c r="I16" s="378">
        <v>281517</v>
      </c>
      <c r="J16" s="378">
        <v>294607</v>
      </c>
      <c r="K16" s="378">
        <v>311722</v>
      </c>
      <c r="L16" s="378">
        <v>347245</v>
      </c>
      <c r="M16" s="379">
        <v>375703</v>
      </c>
      <c r="N16" s="792"/>
      <c r="P16" s="461"/>
      <c r="Q16" s="462"/>
      <c r="S16" s="462"/>
    </row>
    <row r="17" spans="1:19" ht="19.5" customHeight="1">
      <c r="A17" s="383" t="s">
        <v>21</v>
      </c>
      <c r="B17" s="376" t="s">
        <v>22</v>
      </c>
      <c r="C17" s="377">
        <v>341353</v>
      </c>
      <c r="D17" s="378">
        <v>314261</v>
      </c>
      <c r="E17" s="378">
        <v>301220</v>
      </c>
      <c r="F17" s="378">
        <v>282136</v>
      </c>
      <c r="G17" s="378">
        <v>267068</v>
      </c>
      <c r="H17" s="378">
        <v>257007</v>
      </c>
      <c r="I17" s="378">
        <v>259338</v>
      </c>
      <c r="J17" s="378">
        <v>271967</v>
      </c>
      <c r="K17" s="378">
        <v>290129</v>
      </c>
      <c r="L17" s="378">
        <v>311388</v>
      </c>
      <c r="M17" s="379">
        <v>323260</v>
      </c>
      <c r="N17" s="792"/>
      <c r="P17" s="378"/>
      <c r="Q17" s="462"/>
      <c r="S17" s="462"/>
    </row>
    <row r="18" spans="1:19" ht="19.5" customHeight="1">
      <c r="A18" s="384" t="s">
        <v>23</v>
      </c>
      <c r="B18" s="385" t="s">
        <v>24</v>
      </c>
      <c r="C18" s="386">
        <v>155906</v>
      </c>
      <c r="D18" s="397">
        <v>177357</v>
      </c>
      <c r="E18" s="397">
        <v>197699</v>
      </c>
      <c r="F18" s="397">
        <v>221554</v>
      </c>
      <c r="G18" s="397">
        <v>188495</v>
      </c>
      <c r="H18" s="397">
        <v>163717</v>
      </c>
      <c r="I18" s="397">
        <v>154805</v>
      </c>
      <c r="J18" s="397">
        <v>151806</v>
      </c>
      <c r="K18" s="397">
        <v>155274</v>
      </c>
      <c r="L18" s="397">
        <v>158534</v>
      </c>
      <c r="M18" s="398">
        <v>163290</v>
      </c>
      <c r="N18" s="792"/>
      <c r="P18" s="378"/>
      <c r="Q18" s="462"/>
      <c r="S18" s="462"/>
    </row>
    <row r="19" spans="1:19" ht="12" customHeight="1">
      <c r="A19" s="350"/>
      <c r="B19" s="350"/>
      <c r="C19" s="387"/>
      <c r="D19" s="387"/>
      <c r="E19" s="387"/>
      <c r="F19" s="388"/>
      <c r="G19" s="388"/>
      <c r="H19" s="388"/>
      <c r="I19" s="388"/>
      <c r="J19" s="388"/>
      <c r="K19" s="388"/>
      <c r="L19" s="388"/>
      <c r="M19" s="387"/>
    </row>
    <row r="20" spans="1:19" ht="12" customHeight="1">
      <c r="A20" s="278" t="s">
        <v>1372</v>
      </c>
      <c r="B20" s="279"/>
      <c r="C20" s="279"/>
      <c r="D20" s="279"/>
      <c r="E20" s="279"/>
      <c r="F20" s="279"/>
      <c r="G20" s="366"/>
      <c r="H20" s="366"/>
      <c r="I20" s="791"/>
      <c r="J20" s="791"/>
      <c r="K20" s="366"/>
      <c r="L20" s="366"/>
      <c r="M20" s="279"/>
    </row>
    <row r="21" spans="1:19">
      <c r="C21" s="355"/>
      <c r="D21" s="355"/>
      <c r="E21" s="355"/>
      <c r="F21" s="355"/>
      <c r="G21" s="355"/>
      <c r="H21" s="355"/>
      <c r="I21" s="355"/>
      <c r="J21" s="355"/>
      <c r="K21" s="355"/>
      <c r="L21" s="355"/>
      <c r="M21" s="355"/>
    </row>
  </sheetData>
  <mergeCells count="1">
    <mergeCell ref="M6:M7"/>
  </mergeCells>
  <phoneticPr fontId="0" type="noConversion"/>
  <pageMargins left="0.7" right="0.7" top="0.75" bottom="0.75" header="0.3" footer="0.3"/>
  <pageSetup paperSize="9" scale="7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0"/>
  <sheetViews>
    <sheetView workbookViewId="0"/>
  </sheetViews>
  <sheetFormatPr defaultRowHeight="15"/>
  <cols>
    <col min="1" max="1" width="13.42578125" customWidth="1"/>
    <col min="2" max="2" width="64.42578125" customWidth="1"/>
    <col min="3" max="7" width="10.42578125" customWidth="1"/>
    <col min="8" max="12" width="10.42578125" style="400" customWidth="1"/>
    <col min="13" max="13" width="10.42578125" customWidth="1"/>
  </cols>
  <sheetData>
    <row r="1" spans="1:14" ht="13.5" customHeight="1">
      <c r="A1" s="350"/>
      <c r="B1" s="350"/>
      <c r="C1" s="351"/>
      <c r="D1" s="389"/>
      <c r="E1" s="351"/>
      <c r="F1" s="202"/>
      <c r="G1" s="202"/>
      <c r="H1" s="202"/>
      <c r="I1" s="202"/>
      <c r="J1" s="202"/>
      <c r="K1" s="202"/>
      <c r="L1" s="202"/>
      <c r="M1" s="202" t="s">
        <v>98</v>
      </c>
    </row>
    <row r="2" spans="1:14" ht="12.75" customHeight="1">
      <c r="A2" s="350"/>
      <c r="B2" s="350"/>
      <c r="C2" s="387"/>
      <c r="D2" s="388"/>
      <c r="E2" s="387"/>
      <c r="F2" s="390"/>
      <c r="G2" s="390"/>
      <c r="H2" s="390"/>
      <c r="I2" s="390"/>
      <c r="J2" s="390"/>
      <c r="K2" s="390"/>
      <c r="L2" s="390"/>
      <c r="M2" s="391" t="s">
        <v>446</v>
      </c>
    </row>
    <row r="3" spans="1:14" ht="12.75" customHeight="1">
      <c r="A3" s="350"/>
      <c r="B3" s="350"/>
      <c r="C3" s="387"/>
      <c r="D3" s="388"/>
      <c r="E3" s="387"/>
      <c r="F3" s="390"/>
      <c r="G3" s="390"/>
      <c r="H3" s="390"/>
      <c r="I3" s="390"/>
      <c r="J3" s="390"/>
      <c r="K3" s="390"/>
      <c r="L3" s="390"/>
      <c r="M3" s="391" t="s">
        <v>0</v>
      </c>
    </row>
    <row r="4" spans="1:14" ht="12.75" customHeight="1">
      <c r="A4" s="350"/>
      <c r="B4" s="350"/>
      <c r="C4" s="387"/>
      <c r="D4" s="388"/>
      <c r="E4" s="387"/>
      <c r="F4" s="390"/>
      <c r="G4" s="390"/>
      <c r="H4" s="390"/>
      <c r="I4" s="390"/>
      <c r="J4" s="390"/>
      <c r="K4" s="390"/>
      <c r="L4" s="390"/>
      <c r="M4" s="391" t="s">
        <v>1</v>
      </c>
    </row>
    <row r="5" spans="1:14" ht="13.5" customHeight="1">
      <c r="A5" s="350"/>
      <c r="B5" s="350"/>
      <c r="C5" s="351"/>
      <c r="D5" s="389"/>
      <c r="E5" s="351"/>
      <c r="F5" s="389"/>
      <c r="G5" s="389"/>
      <c r="H5" s="389"/>
      <c r="I5" s="389"/>
      <c r="J5" s="389"/>
      <c r="K5" s="389"/>
      <c r="L5" s="389"/>
      <c r="M5" s="351"/>
    </row>
    <row r="6" spans="1:14" ht="13.5" customHeight="1">
      <c r="A6" s="816" t="s">
        <v>673</v>
      </c>
      <c r="B6" s="350"/>
      <c r="C6" s="350"/>
      <c r="D6" s="368"/>
      <c r="E6" s="351"/>
      <c r="F6" s="368"/>
      <c r="G6" s="368"/>
      <c r="H6" s="368"/>
      <c r="I6" s="368"/>
      <c r="J6" s="368"/>
      <c r="K6" s="368"/>
      <c r="L6" s="368"/>
      <c r="M6" s="1745" t="s">
        <v>47</v>
      </c>
    </row>
    <row r="7" spans="1:14" ht="6.75" customHeight="1">
      <c r="A7" s="350"/>
      <c r="B7" s="350"/>
      <c r="C7" s="350"/>
      <c r="D7" s="369"/>
      <c r="E7" s="369"/>
      <c r="F7" s="369"/>
      <c r="G7" s="369"/>
      <c r="H7" s="369"/>
      <c r="I7" s="369"/>
      <c r="J7" s="369"/>
      <c r="K7" s="369"/>
      <c r="L7" s="369"/>
      <c r="M7" s="1746"/>
    </row>
    <row r="8" spans="1:14" ht="44.25" customHeight="1">
      <c r="A8" s="370" t="s">
        <v>6</v>
      </c>
      <c r="B8" s="429" t="s">
        <v>559</v>
      </c>
      <c r="C8" s="372">
        <v>2008</v>
      </c>
      <c r="D8" s="372">
        <v>2009</v>
      </c>
      <c r="E8" s="373">
        <v>2010</v>
      </c>
      <c r="F8" s="373">
        <v>2011</v>
      </c>
      <c r="G8" s="373">
        <v>2012</v>
      </c>
      <c r="H8" s="373">
        <v>2013</v>
      </c>
      <c r="I8" s="373">
        <v>2014</v>
      </c>
      <c r="J8" s="373">
        <v>2015</v>
      </c>
      <c r="K8" s="111" t="s">
        <v>548</v>
      </c>
      <c r="L8" s="111" t="s">
        <v>658</v>
      </c>
      <c r="M8" s="289" t="s">
        <v>657</v>
      </c>
    </row>
    <row r="9" spans="1:14" ht="19.5" customHeight="1">
      <c r="A9" s="392" t="s">
        <v>7</v>
      </c>
      <c r="B9" s="412" t="s">
        <v>447</v>
      </c>
      <c r="C9" s="378">
        <v>979117</v>
      </c>
      <c r="D9" s="378">
        <v>910171</v>
      </c>
      <c r="E9" s="378">
        <v>927806</v>
      </c>
      <c r="F9" s="378">
        <v>1004420</v>
      </c>
      <c r="G9" s="378">
        <v>1045963</v>
      </c>
      <c r="H9" s="378">
        <v>981021</v>
      </c>
      <c r="I9" s="378">
        <v>993929</v>
      </c>
      <c r="J9" s="378">
        <v>1023977</v>
      </c>
      <c r="K9" s="378">
        <v>1143910</v>
      </c>
      <c r="L9" s="378">
        <v>1212627</v>
      </c>
      <c r="M9" s="842">
        <v>1273258.3500000001</v>
      </c>
      <c r="N9" s="792"/>
    </row>
    <row r="10" spans="1:14" ht="19.5" customHeight="1">
      <c r="A10" s="393" t="s">
        <v>8</v>
      </c>
      <c r="B10" s="413" t="s">
        <v>9</v>
      </c>
      <c r="C10" s="378">
        <v>602907</v>
      </c>
      <c r="D10" s="378">
        <v>596629</v>
      </c>
      <c r="E10" s="378">
        <v>654019</v>
      </c>
      <c r="F10" s="378">
        <v>655588</v>
      </c>
      <c r="G10" s="378">
        <v>656760</v>
      </c>
      <c r="H10" s="378">
        <v>735357</v>
      </c>
      <c r="I10" s="378">
        <v>792082</v>
      </c>
      <c r="J10" s="378">
        <v>799008</v>
      </c>
      <c r="K10" s="378">
        <v>973359</v>
      </c>
      <c r="L10" s="378">
        <v>1111952</v>
      </c>
      <c r="M10" s="379">
        <v>1145310.56</v>
      </c>
      <c r="N10" s="792"/>
    </row>
    <row r="11" spans="1:14" ht="19.5" customHeight="1">
      <c r="A11" s="393" t="s">
        <v>10</v>
      </c>
      <c r="B11" s="413" t="s">
        <v>449</v>
      </c>
      <c r="C11" s="378">
        <v>1400491</v>
      </c>
      <c r="D11" s="378">
        <v>1532756</v>
      </c>
      <c r="E11" s="378">
        <v>1618333</v>
      </c>
      <c r="F11" s="378">
        <v>1751015</v>
      </c>
      <c r="G11" s="378">
        <v>1814826</v>
      </c>
      <c r="H11" s="378">
        <v>1657465</v>
      </c>
      <c r="I11" s="378">
        <v>1454619</v>
      </c>
      <c r="J11" s="378">
        <v>1541188</v>
      </c>
      <c r="K11" s="378">
        <v>1636372</v>
      </c>
      <c r="L11" s="378">
        <v>1645430</v>
      </c>
      <c r="M11" s="379">
        <v>1711247.2</v>
      </c>
      <c r="N11" s="792"/>
    </row>
    <row r="12" spans="1:14" ht="19.5" customHeight="1">
      <c r="A12" s="394" t="s">
        <v>11</v>
      </c>
      <c r="B12" s="413" t="s">
        <v>25</v>
      </c>
      <c r="C12" s="378">
        <v>859993</v>
      </c>
      <c r="D12" s="378">
        <v>884115</v>
      </c>
      <c r="E12" s="378">
        <v>955081</v>
      </c>
      <c r="F12" s="378">
        <v>970068</v>
      </c>
      <c r="G12" s="378">
        <v>953317</v>
      </c>
      <c r="H12" s="378">
        <v>895987</v>
      </c>
      <c r="I12" s="378">
        <v>943162</v>
      </c>
      <c r="J12" s="378">
        <v>1010619</v>
      </c>
      <c r="K12" s="378">
        <v>1077024</v>
      </c>
      <c r="L12" s="378">
        <v>1133028</v>
      </c>
      <c r="M12" s="379">
        <v>1167018.8400000001</v>
      </c>
      <c r="N12" s="792"/>
    </row>
    <row r="13" spans="1:14" ht="19.5" customHeight="1">
      <c r="A13" s="394" t="s">
        <v>13</v>
      </c>
      <c r="B13" s="413" t="s">
        <v>14</v>
      </c>
      <c r="C13" s="378">
        <v>254987</v>
      </c>
      <c r="D13" s="378">
        <v>232731</v>
      </c>
      <c r="E13" s="378">
        <v>242257</v>
      </c>
      <c r="F13" s="378">
        <v>245441</v>
      </c>
      <c r="G13" s="378">
        <v>239490</v>
      </c>
      <c r="H13" s="378">
        <v>220877</v>
      </c>
      <c r="I13" s="378">
        <v>234067</v>
      </c>
      <c r="J13" s="378">
        <v>250170</v>
      </c>
      <c r="K13" s="378">
        <v>265062</v>
      </c>
      <c r="L13" s="378">
        <v>298396</v>
      </c>
      <c r="M13" s="379">
        <v>322267.68</v>
      </c>
      <c r="N13" s="792"/>
    </row>
    <row r="14" spans="1:14" ht="19.5" customHeight="1">
      <c r="A14" s="394" t="s">
        <v>15</v>
      </c>
      <c r="B14" s="413" t="s">
        <v>16</v>
      </c>
      <c r="C14" s="378">
        <v>217241</v>
      </c>
      <c r="D14" s="378">
        <v>236806</v>
      </c>
      <c r="E14" s="378">
        <v>265196</v>
      </c>
      <c r="F14" s="378">
        <v>259554</v>
      </c>
      <c r="G14" s="378">
        <v>254700</v>
      </c>
      <c r="H14" s="378">
        <v>232761</v>
      </c>
      <c r="I14" s="378">
        <v>234300</v>
      </c>
      <c r="J14" s="378">
        <v>230331</v>
      </c>
      <c r="K14" s="378">
        <v>239927</v>
      </c>
      <c r="L14" s="378">
        <v>253566</v>
      </c>
      <c r="M14" s="379">
        <v>266244.3</v>
      </c>
      <c r="N14" s="792"/>
    </row>
    <row r="15" spans="1:14" ht="19.5" customHeight="1">
      <c r="A15" s="394" t="s">
        <v>17</v>
      </c>
      <c r="B15" s="413" t="s">
        <v>18</v>
      </c>
      <c r="C15" s="378">
        <v>279566</v>
      </c>
      <c r="D15" s="378">
        <v>297411</v>
      </c>
      <c r="E15" s="378">
        <v>290420</v>
      </c>
      <c r="F15" s="378">
        <v>267842</v>
      </c>
      <c r="G15" s="378">
        <v>247349</v>
      </c>
      <c r="H15" s="378">
        <v>243111</v>
      </c>
      <c r="I15" s="378">
        <v>255638</v>
      </c>
      <c r="J15" s="378">
        <v>274286</v>
      </c>
      <c r="K15" s="378">
        <v>298186</v>
      </c>
      <c r="L15" s="378">
        <v>321928</v>
      </c>
      <c r="M15" s="379">
        <v>334805.12</v>
      </c>
      <c r="N15" s="792"/>
    </row>
    <row r="16" spans="1:14" ht="19.5" customHeight="1">
      <c r="A16" s="394" t="s">
        <v>19</v>
      </c>
      <c r="B16" s="413" t="s">
        <v>20</v>
      </c>
      <c r="C16" s="378">
        <v>199327</v>
      </c>
      <c r="D16" s="378">
        <v>191373</v>
      </c>
      <c r="E16" s="378">
        <v>169386</v>
      </c>
      <c r="F16" s="378">
        <v>155244</v>
      </c>
      <c r="G16" s="378">
        <v>158023</v>
      </c>
      <c r="H16" s="378">
        <v>133489</v>
      </c>
      <c r="I16" s="378">
        <v>143577</v>
      </c>
      <c r="J16" s="378">
        <v>149334</v>
      </c>
      <c r="K16" s="378">
        <v>154769</v>
      </c>
      <c r="L16" s="378">
        <v>168693</v>
      </c>
      <c r="M16" s="379">
        <v>182188.44</v>
      </c>
      <c r="N16" s="792"/>
    </row>
    <row r="17" spans="1:14" ht="19.5" customHeight="1">
      <c r="A17" s="395" t="s">
        <v>21</v>
      </c>
      <c r="B17" s="412" t="s">
        <v>22</v>
      </c>
      <c r="C17" s="378">
        <v>227972</v>
      </c>
      <c r="D17" s="378">
        <v>211011</v>
      </c>
      <c r="E17" s="378">
        <v>198317</v>
      </c>
      <c r="F17" s="378">
        <v>180084</v>
      </c>
      <c r="G17" s="378">
        <v>166572</v>
      </c>
      <c r="H17" s="378">
        <v>161201</v>
      </c>
      <c r="I17" s="378">
        <v>163464</v>
      </c>
      <c r="J17" s="378">
        <v>170580</v>
      </c>
      <c r="K17" s="378">
        <v>178281</v>
      </c>
      <c r="L17" s="378">
        <v>190283</v>
      </c>
      <c r="M17" s="379">
        <v>197894.32</v>
      </c>
      <c r="N17" s="792"/>
    </row>
    <row r="18" spans="1:14" ht="19.5" customHeight="1">
      <c r="A18" s="396" t="s">
        <v>23</v>
      </c>
      <c r="B18" s="414" t="s">
        <v>26</v>
      </c>
      <c r="C18" s="397">
        <v>155906</v>
      </c>
      <c r="D18" s="397">
        <v>177357</v>
      </c>
      <c r="E18" s="397">
        <v>197699</v>
      </c>
      <c r="F18" s="397">
        <v>221554</v>
      </c>
      <c r="G18" s="397">
        <v>188495</v>
      </c>
      <c r="H18" s="397">
        <v>163717</v>
      </c>
      <c r="I18" s="397">
        <v>154805</v>
      </c>
      <c r="J18" s="397">
        <v>151806</v>
      </c>
      <c r="K18" s="397">
        <v>155274</v>
      </c>
      <c r="L18" s="397">
        <v>158534</v>
      </c>
      <c r="M18" s="398">
        <v>163290.02000000002</v>
      </c>
      <c r="N18" s="792"/>
    </row>
    <row r="19" spans="1:14" ht="12" customHeight="1">
      <c r="A19" s="350"/>
      <c r="B19" s="350"/>
      <c r="C19" s="387"/>
      <c r="D19" s="388"/>
      <c r="E19" s="387"/>
      <c r="F19" s="388"/>
      <c r="G19" s="388"/>
      <c r="H19" s="388"/>
      <c r="I19" s="388"/>
      <c r="J19" s="388"/>
      <c r="K19" s="388"/>
      <c r="L19" s="388"/>
      <c r="M19" s="387"/>
    </row>
    <row r="20" spans="1:14" ht="12" customHeight="1">
      <c r="A20" s="278" t="s">
        <v>1372</v>
      </c>
      <c r="B20" s="279"/>
      <c r="C20" s="279"/>
      <c r="D20" s="279"/>
      <c r="E20" s="279"/>
      <c r="F20" s="279"/>
      <c r="G20" s="366"/>
      <c r="H20" s="366"/>
      <c r="I20" s="791"/>
      <c r="J20" s="791"/>
      <c r="K20" s="366"/>
      <c r="L20" s="366"/>
      <c r="M20" s="279"/>
    </row>
  </sheetData>
  <mergeCells count="1">
    <mergeCell ref="M6:M7"/>
  </mergeCells>
  <phoneticPr fontId="0" type="noConversion"/>
  <pageMargins left="0.7" right="0.7" top="0.75" bottom="0.75" header="0.3" footer="0.3"/>
  <pageSetup paperSize="9"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S22"/>
  <sheetViews>
    <sheetView workbookViewId="0"/>
  </sheetViews>
  <sheetFormatPr defaultRowHeight="15"/>
  <cols>
    <col min="1" max="1" width="13.42578125" customWidth="1"/>
    <col min="2" max="2" width="64.42578125" customWidth="1"/>
    <col min="3" max="7" width="10.42578125" customWidth="1"/>
    <col min="8" max="12" width="10.42578125" style="400" customWidth="1"/>
    <col min="13" max="13" width="10.42578125" customWidth="1"/>
    <col min="17" max="17" width="11" bestFit="1" customWidth="1"/>
  </cols>
  <sheetData>
    <row r="1" spans="1:15" ht="13.5" customHeight="1">
      <c r="A1" s="350"/>
      <c r="B1" s="350"/>
      <c r="C1" s="351"/>
      <c r="D1" s="389"/>
      <c r="E1" s="351"/>
      <c r="F1" s="202"/>
      <c r="G1" s="202"/>
      <c r="H1" s="202"/>
      <c r="I1" s="202"/>
      <c r="J1" s="202"/>
      <c r="K1" s="202"/>
      <c r="L1" s="202"/>
      <c r="M1" s="202" t="s">
        <v>98</v>
      </c>
    </row>
    <row r="2" spans="1:15" ht="12.75" customHeight="1">
      <c r="A2" s="350"/>
      <c r="B2" s="350"/>
      <c r="C2" s="387"/>
      <c r="D2" s="388"/>
      <c r="E2" s="387"/>
      <c r="F2" s="390"/>
      <c r="G2" s="390"/>
      <c r="H2" s="390"/>
      <c r="I2" s="390"/>
      <c r="J2" s="390"/>
      <c r="K2" s="390"/>
      <c r="L2" s="390"/>
      <c r="M2" s="391" t="s">
        <v>446</v>
      </c>
    </row>
    <row r="3" spans="1:15" ht="12.75" customHeight="1">
      <c r="A3" s="350"/>
      <c r="B3" s="350"/>
      <c r="C3" s="387"/>
      <c r="D3" s="388"/>
      <c r="E3" s="387"/>
      <c r="F3" s="390"/>
      <c r="G3" s="390"/>
      <c r="H3" s="390"/>
      <c r="I3" s="390"/>
      <c r="J3" s="390"/>
      <c r="K3" s="390"/>
      <c r="L3" s="390"/>
      <c r="M3" s="391" t="s">
        <v>0</v>
      </c>
    </row>
    <row r="4" spans="1:15" ht="12.75" customHeight="1">
      <c r="A4" s="350"/>
      <c r="B4" s="350"/>
      <c r="C4" s="387"/>
      <c r="D4" s="388"/>
      <c r="E4" s="387"/>
      <c r="F4" s="390"/>
      <c r="G4" s="390"/>
      <c r="H4" s="390"/>
      <c r="I4" s="390"/>
      <c r="J4" s="390"/>
      <c r="K4" s="390"/>
      <c r="L4" s="390"/>
      <c r="M4" s="391" t="s">
        <v>1</v>
      </c>
    </row>
    <row r="5" spans="1:15" ht="13.5" customHeight="1">
      <c r="A5" s="350"/>
      <c r="B5" s="350"/>
      <c r="C5" s="351"/>
      <c r="D5" s="389"/>
      <c r="E5" s="351"/>
      <c r="F5" s="389"/>
      <c r="G5" s="389"/>
      <c r="H5" s="389"/>
      <c r="I5" s="389"/>
      <c r="J5" s="389"/>
      <c r="K5" s="389"/>
      <c r="L5" s="389"/>
      <c r="M5" s="351"/>
    </row>
    <row r="6" spans="1:15" ht="13.5" customHeight="1">
      <c r="A6" s="816" t="s">
        <v>674</v>
      </c>
      <c r="B6" s="350"/>
      <c r="C6" s="351"/>
      <c r="D6" s="368"/>
      <c r="E6" s="368"/>
      <c r="F6" s="368"/>
      <c r="G6" s="368"/>
      <c r="H6" s="368"/>
      <c r="I6" s="368"/>
      <c r="J6" s="368"/>
      <c r="K6" s="793"/>
      <c r="L6" s="832"/>
      <c r="M6" s="793"/>
    </row>
    <row r="7" spans="1:15" ht="12" customHeight="1">
      <c r="A7" s="350"/>
      <c r="B7" s="350"/>
      <c r="C7" s="369"/>
      <c r="D7" s="369"/>
      <c r="E7" s="369"/>
      <c r="F7" s="369"/>
      <c r="G7" s="369"/>
      <c r="H7" s="369"/>
      <c r="I7" s="369"/>
      <c r="J7" s="369"/>
      <c r="K7" s="793"/>
      <c r="L7" s="832"/>
      <c r="M7" s="793" t="s">
        <v>396</v>
      </c>
    </row>
    <row r="8" spans="1:15" ht="44.25" customHeight="1">
      <c r="A8" s="370" t="s">
        <v>6</v>
      </c>
      <c r="B8" s="429" t="s">
        <v>559</v>
      </c>
      <c r="C8" s="372">
        <v>2008</v>
      </c>
      <c r="D8" s="372">
        <v>2009</v>
      </c>
      <c r="E8" s="373">
        <v>2010</v>
      </c>
      <c r="F8" s="373">
        <v>2011</v>
      </c>
      <c r="G8" s="373">
        <v>2012</v>
      </c>
      <c r="H8" s="373">
        <v>2013</v>
      </c>
      <c r="I8" s="373">
        <v>2014</v>
      </c>
      <c r="J8" s="373">
        <v>2015</v>
      </c>
      <c r="K8" s="111" t="s">
        <v>548</v>
      </c>
      <c r="L8" s="111" t="s">
        <v>658</v>
      </c>
      <c r="M8" s="289" t="s">
        <v>657</v>
      </c>
    </row>
    <row r="9" spans="1:15" ht="19.5" customHeight="1">
      <c r="A9" s="375" t="s">
        <v>7</v>
      </c>
      <c r="B9" s="376" t="s">
        <v>447</v>
      </c>
      <c r="C9" s="378">
        <v>36952</v>
      </c>
      <c r="D9" s="378">
        <v>36088</v>
      </c>
      <c r="E9" s="378">
        <v>37427</v>
      </c>
      <c r="F9" s="378">
        <v>36728</v>
      </c>
      <c r="G9" s="378">
        <v>35825</v>
      </c>
      <c r="H9" s="378">
        <v>33550</v>
      </c>
      <c r="I9" s="378">
        <v>36432</v>
      </c>
      <c r="J9" s="378">
        <v>37785</v>
      </c>
      <c r="K9" s="378">
        <v>41042</v>
      </c>
      <c r="L9" s="378">
        <v>44459</v>
      </c>
      <c r="M9" s="842">
        <v>47334.577771505494</v>
      </c>
      <c r="N9" s="792"/>
    </row>
    <row r="10" spans="1:15" ht="19.5" customHeight="1">
      <c r="A10" s="380" t="s">
        <v>8</v>
      </c>
      <c r="B10" s="381" t="s">
        <v>9</v>
      </c>
      <c r="C10" s="378">
        <v>8171</v>
      </c>
      <c r="D10" s="378">
        <v>8267</v>
      </c>
      <c r="E10" s="378">
        <v>9094</v>
      </c>
      <c r="F10" s="378">
        <v>9218</v>
      </c>
      <c r="G10" s="378">
        <v>9097</v>
      </c>
      <c r="H10" s="378">
        <v>8516</v>
      </c>
      <c r="I10" s="378">
        <v>8796</v>
      </c>
      <c r="J10" s="378">
        <v>8855</v>
      </c>
      <c r="K10" s="378">
        <v>9619</v>
      </c>
      <c r="L10" s="378">
        <v>10580</v>
      </c>
      <c r="M10" s="379">
        <v>11486.068399962725</v>
      </c>
      <c r="N10" s="792"/>
    </row>
    <row r="11" spans="1:15" ht="19.5" customHeight="1">
      <c r="A11" s="380" t="s">
        <v>10</v>
      </c>
      <c r="B11" s="381" t="s">
        <v>449</v>
      </c>
      <c r="C11" s="378">
        <v>1964</v>
      </c>
      <c r="D11" s="378">
        <v>1794</v>
      </c>
      <c r="E11" s="378">
        <v>1651</v>
      </c>
      <c r="F11" s="378">
        <v>1568</v>
      </c>
      <c r="G11" s="378">
        <v>1451</v>
      </c>
      <c r="H11" s="378">
        <v>1277</v>
      </c>
      <c r="I11" s="378">
        <v>1508</v>
      </c>
      <c r="J11" s="378">
        <v>1722</v>
      </c>
      <c r="K11" s="378">
        <v>1884</v>
      </c>
      <c r="L11" s="378">
        <v>2217</v>
      </c>
      <c r="M11" s="379">
        <v>2396.506677796327</v>
      </c>
      <c r="N11" s="792"/>
    </row>
    <row r="12" spans="1:15" ht="19.5" customHeight="1">
      <c r="A12" s="403" t="s">
        <v>11</v>
      </c>
      <c r="B12" s="381" t="s">
        <v>25</v>
      </c>
      <c r="C12" s="378">
        <v>16702</v>
      </c>
      <c r="D12" s="378">
        <v>17789</v>
      </c>
      <c r="E12" s="378">
        <v>19718</v>
      </c>
      <c r="F12" s="378">
        <v>21140</v>
      </c>
      <c r="G12" s="378">
        <v>21494</v>
      </c>
      <c r="H12" s="378">
        <v>19915</v>
      </c>
      <c r="I12" s="378">
        <v>21832</v>
      </c>
      <c r="J12" s="378">
        <v>23357</v>
      </c>
      <c r="K12" s="378">
        <v>24776</v>
      </c>
      <c r="L12" s="378">
        <v>26780</v>
      </c>
      <c r="M12" s="379">
        <v>28294.852006139008</v>
      </c>
      <c r="N12" s="792"/>
    </row>
    <row r="13" spans="1:15" ht="19.5" customHeight="1">
      <c r="A13" s="382" t="s">
        <v>13</v>
      </c>
      <c r="B13" s="381" t="s">
        <v>14</v>
      </c>
      <c r="C13" s="378">
        <v>7893</v>
      </c>
      <c r="D13" s="378">
        <v>7753</v>
      </c>
      <c r="E13" s="378">
        <v>8248</v>
      </c>
      <c r="F13" s="378">
        <v>8929</v>
      </c>
      <c r="G13" s="378">
        <v>8689</v>
      </c>
      <c r="H13" s="378">
        <v>8310</v>
      </c>
      <c r="I13" s="378">
        <v>9135</v>
      </c>
      <c r="J13" s="378">
        <v>9973</v>
      </c>
      <c r="K13" s="378">
        <v>10716</v>
      </c>
      <c r="L13" s="378">
        <v>11753</v>
      </c>
      <c r="M13" s="379">
        <v>12973.586075740037</v>
      </c>
      <c r="N13" s="792"/>
    </row>
    <row r="14" spans="1:15" ht="19.5" customHeight="1">
      <c r="A14" s="382" t="s">
        <v>15</v>
      </c>
      <c r="B14" s="381" t="s">
        <v>16</v>
      </c>
      <c r="C14" s="378">
        <v>7168</v>
      </c>
      <c r="D14" s="378">
        <v>7785</v>
      </c>
      <c r="E14" s="378">
        <v>8338</v>
      </c>
      <c r="F14" s="378">
        <v>8433</v>
      </c>
      <c r="G14" s="378">
        <v>8216</v>
      </c>
      <c r="H14" s="378">
        <v>7751</v>
      </c>
      <c r="I14" s="378">
        <v>8064</v>
      </c>
      <c r="J14" s="378">
        <v>8616</v>
      </c>
      <c r="K14" s="378">
        <v>9066</v>
      </c>
      <c r="L14" s="378">
        <v>9729</v>
      </c>
      <c r="M14" s="379">
        <v>10696</v>
      </c>
      <c r="N14" s="792"/>
    </row>
    <row r="15" spans="1:15" ht="19.5" customHeight="1">
      <c r="A15" s="382" t="s">
        <v>17</v>
      </c>
      <c r="B15" s="381" t="s">
        <v>18</v>
      </c>
      <c r="C15" s="378">
        <v>8552</v>
      </c>
      <c r="D15" s="378">
        <v>8981</v>
      </c>
      <c r="E15" s="378">
        <v>8563</v>
      </c>
      <c r="F15" s="378">
        <v>8517</v>
      </c>
      <c r="G15" s="378">
        <v>8217</v>
      </c>
      <c r="H15" s="378">
        <v>8142</v>
      </c>
      <c r="I15" s="378">
        <v>8600</v>
      </c>
      <c r="J15" s="378">
        <v>9187</v>
      </c>
      <c r="K15" s="378">
        <v>9899</v>
      </c>
      <c r="L15" s="378">
        <v>10416</v>
      </c>
      <c r="M15" s="379">
        <v>11714</v>
      </c>
      <c r="N15" s="792"/>
    </row>
    <row r="16" spans="1:15" ht="19.5" customHeight="1">
      <c r="A16" s="382" t="s">
        <v>19</v>
      </c>
      <c r="B16" s="381" t="s">
        <v>20</v>
      </c>
      <c r="C16" s="378">
        <v>5055</v>
      </c>
      <c r="D16" s="378">
        <v>4820</v>
      </c>
      <c r="E16" s="378">
        <v>4545</v>
      </c>
      <c r="F16" s="378">
        <v>4235</v>
      </c>
      <c r="G16" s="378">
        <v>3981</v>
      </c>
      <c r="H16" s="378">
        <v>3866</v>
      </c>
      <c r="I16" s="378">
        <v>4079</v>
      </c>
      <c r="J16" s="378">
        <v>4381</v>
      </c>
      <c r="K16" s="378">
        <v>4751</v>
      </c>
      <c r="L16" s="378">
        <v>5111</v>
      </c>
      <c r="M16" s="379">
        <v>6006</v>
      </c>
      <c r="N16" s="792"/>
      <c r="O16" s="460"/>
    </row>
    <row r="17" spans="1:19" ht="19.5" customHeight="1">
      <c r="A17" s="383" t="s">
        <v>21</v>
      </c>
      <c r="B17" s="376" t="s">
        <v>22</v>
      </c>
      <c r="C17" s="378">
        <v>9657</v>
      </c>
      <c r="D17" s="378">
        <v>9364</v>
      </c>
      <c r="E17" s="378">
        <v>8665</v>
      </c>
      <c r="F17" s="378">
        <v>8457</v>
      </c>
      <c r="G17" s="378">
        <v>8025</v>
      </c>
      <c r="H17" s="378">
        <v>7744</v>
      </c>
      <c r="I17" s="378">
        <v>8174</v>
      </c>
      <c r="J17" s="378">
        <v>8720</v>
      </c>
      <c r="K17" s="378">
        <v>9213</v>
      </c>
      <c r="L17" s="378">
        <v>9849</v>
      </c>
      <c r="M17" s="379">
        <v>10725</v>
      </c>
      <c r="N17" s="792"/>
    </row>
    <row r="18" spans="1:19" ht="19.5" customHeight="1">
      <c r="A18" s="384" t="s">
        <v>23</v>
      </c>
      <c r="B18" s="385" t="s">
        <v>26</v>
      </c>
      <c r="C18" s="386">
        <v>20246</v>
      </c>
      <c r="D18" s="397">
        <v>22758</v>
      </c>
      <c r="E18" s="397">
        <v>24916</v>
      </c>
      <c r="F18" s="397">
        <v>25937</v>
      </c>
      <c r="G18" s="397">
        <v>23228</v>
      </c>
      <c r="H18" s="397">
        <v>21650</v>
      </c>
      <c r="I18" s="397">
        <v>19829</v>
      </c>
      <c r="J18" s="397">
        <v>19462</v>
      </c>
      <c r="K18" s="397">
        <v>19843</v>
      </c>
      <c r="L18" s="397">
        <v>20221</v>
      </c>
      <c r="M18" s="398">
        <v>20841</v>
      </c>
      <c r="N18" s="792"/>
    </row>
    <row r="19" spans="1:19" ht="12" customHeight="1">
      <c r="A19" s="350"/>
      <c r="B19" s="350"/>
      <c r="C19" s="387"/>
      <c r="D19" s="387"/>
      <c r="E19" s="387"/>
      <c r="F19" s="388"/>
      <c r="G19" s="388"/>
      <c r="H19" s="388"/>
      <c r="I19" s="388"/>
      <c r="J19" s="388"/>
      <c r="K19" s="388"/>
      <c r="L19" s="388"/>
      <c r="M19" s="387"/>
    </row>
    <row r="20" spans="1:19" ht="12" customHeight="1">
      <c r="A20" s="278" t="s">
        <v>1372</v>
      </c>
      <c r="B20" s="279"/>
      <c r="C20" s="279"/>
      <c r="D20" s="279"/>
      <c r="E20" s="279"/>
      <c r="F20" s="279"/>
      <c r="G20" s="366"/>
      <c r="H20" s="366"/>
      <c r="I20" s="366"/>
      <c r="J20" s="366"/>
      <c r="K20" s="366"/>
      <c r="L20" s="366"/>
      <c r="M20" s="279"/>
      <c r="S20" s="460"/>
    </row>
    <row r="21" spans="1:19"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S21" s="460"/>
    </row>
    <row r="22" spans="1:19"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</row>
  </sheetData>
  <phoneticPr fontId="0" type="noConversion"/>
  <pageMargins left="0.7" right="0.7" top="0.75" bottom="0.75" header="0.3" footer="0.3"/>
  <pageSetup paperSize="9" scale="7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21"/>
  <sheetViews>
    <sheetView workbookViewId="0"/>
  </sheetViews>
  <sheetFormatPr defaultRowHeight="15"/>
  <cols>
    <col min="1" max="1" width="13.42578125" customWidth="1"/>
    <col min="2" max="2" width="64.42578125" customWidth="1"/>
    <col min="3" max="6" width="10.42578125" customWidth="1"/>
    <col min="7" max="11" width="10.42578125" style="400" customWidth="1"/>
    <col min="12" max="12" width="10.42578125" customWidth="1"/>
  </cols>
  <sheetData>
    <row r="1" spans="1:16" ht="13.5" customHeight="1">
      <c r="A1" s="350"/>
      <c r="B1" s="350"/>
      <c r="C1" s="351"/>
      <c r="D1" s="351"/>
      <c r="E1" s="202"/>
      <c r="F1" s="202"/>
      <c r="G1" s="202"/>
      <c r="H1" s="202"/>
      <c r="I1" s="202"/>
      <c r="J1" s="202"/>
      <c r="K1" s="202"/>
      <c r="L1" s="202" t="s">
        <v>98</v>
      </c>
    </row>
    <row r="2" spans="1:16" ht="12.75" customHeight="1">
      <c r="A2" s="350"/>
      <c r="B2" s="350"/>
      <c r="C2" s="387"/>
      <c r="D2" s="387"/>
      <c r="E2" s="390"/>
      <c r="F2" s="390"/>
      <c r="G2" s="390"/>
      <c r="H2" s="390"/>
      <c r="I2" s="390"/>
      <c r="J2" s="390"/>
      <c r="K2" s="390"/>
      <c r="L2" s="391" t="s">
        <v>446</v>
      </c>
    </row>
    <row r="3" spans="1:16" ht="12.75" customHeight="1">
      <c r="A3" s="350"/>
      <c r="B3" s="350"/>
      <c r="C3" s="387"/>
      <c r="D3" s="387"/>
      <c r="E3" s="390"/>
      <c r="F3" s="390"/>
      <c r="G3" s="390"/>
      <c r="H3" s="390"/>
      <c r="I3" s="390"/>
      <c r="J3" s="390"/>
      <c r="K3" s="390"/>
      <c r="L3" s="391" t="s">
        <v>0</v>
      </c>
    </row>
    <row r="4" spans="1:16" ht="12.75" customHeight="1">
      <c r="A4" s="350"/>
      <c r="B4" s="350"/>
      <c r="C4" s="387"/>
      <c r="D4" s="387"/>
      <c r="E4" s="390"/>
      <c r="F4" s="390"/>
      <c r="G4" s="390"/>
      <c r="H4" s="390"/>
      <c r="I4" s="390"/>
      <c r="J4" s="390"/>
      <c r="K4" s="390"/>
      <c r="L4" s="391" t="s">
        <v>1</v>
      </c>
    </row>
    <row r="5" spans="1:16" ht="13.5" customHeight="1">
      <c r="A5" s="350"/>
      <c r="B5" s="350"/>
      <c r="C5" s="351"/>
      <c r="D5" s="351"/>
      <c r="E5" s="389"/>
      <c r="F5" s="389"/>
      <c r="G5" s="389"/>
      <c r="H5" s="389"/>
      <c r="I5" s="389"/>
      <c r="J5" s="389"/>
      <c r="K5" s="389"/>
      <c r="L5" s="351"/>
    </row>
    <row r="6" spans="1:16" ht="13.5" customHeight="1">
      <c r="A6" s="816" t="s">
        <v>675</v>
      </c>
      <c r="B6" s="350"/>
      <c r="C6" s="350"/>
      <c r="D6" s="368"/>
      <c r="E6" s="368"/>
      <c r="F6" s="368"/>
      <c r="G6" s="368"/>
      <c r="H6" s="368"/>
      <c r="I6" s="368"/>
      <c r="J6" s="368"/>
      <c r="K6" s="368"/>
      <c r="L6" s="1745" t="s">
        <v>27</v>
      </c>
    </row>
    <row r="7" spans="1:16" ht="6.75" customHeight="1">
      <c r="A7" s="350"/>
      <c r="B7" s="350"/>
      <c r="C7" s="350"/>
      <c r="D7" s="369"/>
      <c r="E7" s="369"/>
      <c r="F7" s="369"/>
      <c r="G7" s="369"/>
      <c r="H7" s="369"/>
      <c r="I7" s="369"/>
      <c r="J7" s="369"/>
      <c r="K7" s="369"/>
      <c r="L7" s="1746"/>
    </row>
    <row r="8" spans="1:16" ht="44.25" customHeight="1">
      <c r="A8" s="370" t="s">
        <v>6</v>
      </c>
      <c r="B8" s="429" t="s">
        <v>559</v>
      </c>
      <c r="C8" s="372">
        <v>2008</v>
      </c>
      <c r="D8" s="372">
        <v>2009</v>
      </c>
      <c r="E8" s="373">
        <v>2010</v>
      </c>
      <c r="F8" s="373">
        <v>2011</v>
      </c>
      <c r="G8" s="373">
        <v>2012</v>
      </c>
      <c r="H8" s="373">
        <v>2013</v>
      </c>
      <c r="I8" s="373">
        <v>2014</v>
      </c>
      <c r="J8" s="373">
        <v>2015</v>
      </c>
      <c r="K8" s="373">
        <v>2016</v>
      </c>
      <c r="L8" s="374">
        <v>2017</v>
      </c>
    </row>
    <row r="9" spans="1:16" ht="19.5" customHeight="1">
      <c r="A9" s="375" t="s">
        <v>7</v>
      </c>
      <c r="B9" s="376" t="s">
        <v>447</v>
      </c>
      <c r="C9" s="843">
        <v>154.29999999999998</v>
      </c>
      <c r="D9" s="844">
        <v>144.69999999999999</v>
      </c>
      <c r="E9" s="844">
        <v>99.899999999999991</v>
      </c>
      <c r="F9" s="844">
        <v>111.3</v>
      </c>
      <c r="G9" s="844">
        <v>122.80000000000001</v>
      </c>
      <c r="H9" s="844">
        <v>125</v>
      </c>
      <c r="I9" s="844">
        <v>102.4</v>
      </c>
      <c r="J9" s="844">
        <v>159.6</v>
      </c>
      <c r="K9" s="844">
        <v>226.4</v>
      </c>
      <c r="L9" s="845">
        <v>306.2</v>
      </c>
    </row>
    <row r="10" spans="1:16" ht="19.5" customHeight="1">
      <c r="A10" s="380" t="s">
        <v>8</v>
      </c>
      <c r="B10" s="381" t="s">
        <v>9</v>
      </c>
      <c r="C10" s="846">
        <v>78.3</v>
      </c>
      <c r="D10" s="355">
        <v>124.2</v>
      </c>
      <c r="E10" s="355">
        <v>103.3</v>
      </c>
      <c r="F10" s="355">
        <v>75.7</v>
      </c>
      <c r="G10" s="355">
        <v>103.3</v>
      </c>
      <c r="H10" s="355">
        <v>78.599999999999994</v>
      </c>
      <c r="I10" s="355">
        <v>164.8</v>
      </c>
      <c r="J10" s="355">
        <v>82.9</v>
      </c>
      <c r="K10" s="355">
        <v>104.7</v>
      </c>
      <c r="L10" s="363">
        <v>274.7</v>
      </c>
    </row>
    <row r="11" spans="1:16" ht="19.5" customHeight="1">
      <c r="A11" s="380" t="s">
        <v>10</v>
      </c>
      <c r="B11" s="381" t="s">
        <v>449</v>
      </c>
      <c r="C11" s="846">
        <v>2354.1</v>
      </c>
      <c r="D11" s="355">
        <v>1845.5</v>
      </c>
      <c r="E11" s="355">
        <v>1568.5</v>
      </c>
      <c r="F11" s="355">
        <v>1233</v>
      </c>
      <c r="G11" s="355">
        <v>961.5</v>
      </c>
      <c r="H11" s="355">
        <v>738.7</v>
      </c>
      <c r="I11" s="355">
        <v>679</v>
      </c>
      <c r="J11" s="355">
        <v>644.70000000000005</v>
      </c>
      <c r="K11" s="355">
        <v>836.2</v>
      </c>
      <c r="L11" s="363">
        <v>1037.8</v>
      </c>
    </row>
    <row r="12" spans="1:16" ht="19.5" customHeight="1">
      <c r="A12" s="382" t="s">
        <v>11</v>
      </c>
      <c r="B12" s="381" t="s">
        <v>25</v>
      </c>
      <c r="C12" s="846">
        <v>38.299999999999997</v>
      </c>
      <c r="D12" s="355">
        <v>35.1</v>
      </c>
      <c r="E12" s="355">
        <v>44.1</v>
      </c>
      <c r="F12" s="355">
        <v>66.3</v>
      </c>
      <c r="G12" s="355">
        <v>31.5</v>
      </c>
      <c r="H12" s="355">
        <v>19.3</v>
      </c>
      <c r="I12" s="355">
        <v>49.9</v>
      </c>
      <c r="J12" s="355">
        <v>44.4</v>
      </c>
      <c r="K12" s="355">
        <v>19.7</v>
      </c>
      <c r="L12" s="363">
        <v>55</v>
      </c>
      <c r="O12" s="430"/>
    </row>
    <row r="13" spans="1:16" ht="19.5" customHeight="1">
      <c r="A13" s="382" t="s">
        <v>13</v>
      </c>
      <c r="B13" s="381" t="s">
        <v>14</v>
      </c>
      <c r="C13" s="355">
        <v>35.5</v>
      </c>
      <c r="D13" s="355">
        <v>21.8</v>
      </c>
      <c r="E13" s="355">
        <v>37.700000000000003</v>
      </c>
      <c r="F13" s="355">
        <v>19</v>
      </c>
      <c r="G13" s="355">
        <v>16.899999999999999</v>
      </c>
      <c r="H13" s="355">
        <v>3.7</v>
      </c>
      <c r="I13" s="355">
        <v>6.2</v>
      </c>
      <c r="J13" s="355">
        <v>15.3</v>
      </c>
      <c r="K13" s="355">
        <v>29.1</v>
      </c>
      <c r="L13" s="363">
        <v>40.299999999999997</v>
      </c>
    </row>
    <row r="14" spans="1:16" ht="19.5" customHeight="1">
      <c r="A14" s="382" t="s">
        <v>15</v>
      </c>
      <c r="B14" s="381" t="s">
        <v>16</v>
      </c>
      <c r="C14" s="846">
        <v>16.5</v>
      </c>
      <c r="D14" s="355">
        <v>21.3</v>
      </c>
      <c r="E14" s="355">
        <v>21.9</v>
      </c>
      <c r="F14" s="355">
        <v>23.7</v>
      </c>
      <c r="G14" s="355">
        <v>22.7</v>
      </c>
      <c r="H14" s="355">
        <v>14.2</v>
      </c>
      <c r="I14" s="355">
        <v>16.899999999999999</v>
      </c>
      <c r="J14" s="355">
        <v>19.5</v>
      </c>
      <c r="K14" s="355">
        <v>20.3</v>
      </c>
      <c r="L14" s="363">
        <v>40.6</v>
      </c>
      <c r="P14" s="790"/>
    </row>
    <row r="15" spans="1:16" ht="19.5" customHeight="1">
      <c r="A15" s="382" t="s">
        <v>17</v>
      </c>
      <c r="B15" s="381" t="s">
        <v>18</v>
      </c>
      <c r="C15" s="846">
        <v>30.3</v>
      </c>
      <c r="D15" s="355">
        <v>29.3</v>
      </c>
      <c r="E15" s="355">
        <v>23</v>
      </c>
      <c r="F15" s="355">
        <v>41.9</v>
      </c>
      <c r="G15" s="355">
        <v>12.3</v>
      </c>
      <c r="H15" s="355">
        <v>14.9</v>
      </c>
      <c r="I15" s="355">
        <v>14.4</v>
      </c>
      <c r="J15" s="355">
        <v>14.3</v>
      </c>
      <c r="K15" s="355">
        <v>15.2</v>
      </c>
      <c r="L15" s="363">
        <v>18.7</v>
      </c>
    </row>
    <row r="16" spans="1:16" ht="19.5" customHeight="1">
      <c r="A16" s="382" t="s">
        <v>19</v>
      </c>
      <c r="B16" s="381" t="s">
        <v>20</v>
      </c>
      <c r="C16" s="846">
        <v>21.5</v>
      </c>
      <c r="D16" s="355">
        <v>24.1</v>
      </c>
      <c r="E16" s="355">
        <v>12.9</v>
      </c>
      <c r="F16" s="355">
        <v>17.8</v>
      </c>
      <c r="G16" s="355">
        <v>17.2</v>
      </c>
      <c r="H16" s="355">
        <v>14</v>
      </c>
      <c r="I16" s="355">
        <v>10.9</v>
      </c>
      <c r="J16" s="355">
        <v>15</v>
      </c>
      <c r="K16" s="355">
        <v>12.3</v>
      </c>
      <c r="L16" s="363">
        <v>11</v>
      </c>
      <c r="M16" s="463"/>
    </row>
    <row r="17" spans="1:12" ht="19.5" customHeight="1">
      <c r="A17" s="383" t="s">
        <v>21</v>
      </c>
      <c r="B17" s="376" t="s">
        <v>22</v>
      </c>
      <c r="C17" s="355">
        <v>56</v>
      </c>
      <c r="D17" s="355">
        <v>40.799999999999997</v>
      </c>
      <c r="E17" s="355">
        <v>33.700000000000003</v>
      </c>
      <c r="F17" s="355">
        <v>29.7</v>
      </c>
      <c r="G17" s="355">
        <v>20.100000000000001</v>
      </c>
      <c r="H17" s="355">
        <v>12.6</v>
      </c>
      <c r="I17" s="355">
        <v>16.399999999999999</v>
      </c>
      <c r="J17" s="355">
        <v>16.899999999999999</v>
      </c>
      <c r="K17" s="355">
        <v>13.6</v>
      </c>
      <c r="L17" s="363">
        <v>15.2</v>
      </c>
    </row>
    <row r="18" spans="1:12" ht="19.5" customHeight="1">
      <c r="A18" s="384" t="s">
        <v>23</v>
      </c>
      <c r="B18" s="385" t="s">
        <v>26</v>
      </c>
      <c r="C18" s="847">
        <v>0</v>
      </c>
      <c r="D18" s="357">
        <v>0</v>
      </c>
      <c r="E18" s="357">
        <v>0</v>
      </c>
      <c r="F18" s="357">
        <v>0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65">
        <v>0</v>
      </c>
    </row>
    <row r="19" spans="1:12" ht="12" customHeight="1">
      <c r="A19" s="350"/>
      <c r="B19" s="350"/>
      <c r="C19" s="387"/>
      <c r="D19" s="387"/>
      <c r="E19" s="388"/>
      <c r="F19" s="388"/>
      <c r="G19" s="388"/>
      <c r="H19" s="388"/>
      <c r="I19" s="388"/>
      <c r="J19" s="388"/>
      <c r="K19" s="388"/>
      <c r="L19" s="387"/>
    </row>
    <row r="20" spans="1:12" ht="12" customHeight="1">
      <c r="A20" s="278" t="s">
        <v>1372</v>
      </c>
      <c r="B20" s="279"/>
      <c r="C20" s="279"/>
      <c r="D20" s="464"/>
      <c r="E20" s="464"/>
      <c r="F20" s="464"/>
      <c r="G20" s="464"/>
      <c r="H20" s="464"/>
      <c r="I20" s="622"/>
      <c r="J20" s="622"/>
      <c r="K20" s="622"/>
      <c r="L20" s="464"/>
    </row>
    <row r="21" spans="1:12">
      <c r="C21" s="355"/>
      <c r="D21" s="355"/>
      <c r="E21" s="355"/>
      <c r="F21" s="355"/>
      <c r="G21" s="355"/>
      <c r="H21" s="355"/>
      <c r="I21" s="355"/>
      <c r="J21" s="355"/>
      <c r="K21" s="355"/>
      <c r="L21" s="355"/>
    </row>
  </sheetData>
  <mergeCells count="1">
    <mergeCell ref="L6:L7"/>
  </mergeCells>
  <phoneticPr fontId="0" type="noConversion"/>
  <pageMargins left="0.7" right="0.7" top="0.75" bottom="0.75" header="0.3" footer="0.3"/>
  <pageSetup paperSize="9" scale="72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AA45"/>
  <sheetViews>
    <sheetView workbookViewId="0"/>
  </sheetViews>
  <sheetFormatPr defaultColWidth="10.7109375" defaultRowHeight="12"/>
  <cols>
    <col min="1" max="1" width="58.140625" style="862" bestFit="1" customWidth="1"/>
    <col min="2" max="2" width="7.5703125" style="862" customWidth="1"/>
    <col min="3" max="11" width="6.7109375" style="862" customWidth="1"/>
    <col min="12" max="17" width="6.7109375" style="863" customWidth="1"/>
    <col min="18" max="21" width="6.7109375" style="864" customWidth="1"/>
    <col min="22" max="22" width="7.140625" style="864" customWidth="1"/>
    <col min="23" max="26" width="7.28515625" style="864" customWidth="1"/>
    <col min="27" max="257" width="10.7109375" style="862"/>
    <col min="258" max="258" width="58.140625" style="862" bestFit="1" customWidth="1"/>
    <col min="259" max="259" width="7.5703125" style="862" customWidth="1"/>
    <col min="260" max="278" width="6.7109375" style="862" customWidth="1"/>
    <col min="279" max="279" width="7.140625" style="862" customWidth="1"/>
    <col min="280" max="282" width="7.28515625" style="862" customWidth="1"/>
    <col min="283" max="513" width="10.7109375" style="862"/>
    <col min="514" max="514" width="58.140625" style="862" bestFit="1" customWidth="1"/>
    <col min="515" max="515" width="7.5703125" style="862" customWidth="1"/>
    <col min="516" max="534" width="6.7109375" style="862" customWidth="1"/>
    <col min="535" max="535" width="7.140625" style="862" customWidth="1"/>
    <col min="536" max="538" width="7.28515625" style="862" customWidth="1"/>
    <col min="539" max="769" width="10.7109375" style="862"/>
    <col min="770" max="770" width="58.140625" style="862" bestFit="1" customWidth="1"/>
    <col min="771" max="771" width="7.5703125" style="862" customWidth="1"/>
    <col min="772" max="790" width="6.7109375" style="862" customWidth="1"/>
    <col min="791" max="791" width="7.140625" style="862" customWidth="1"/>
    <col min="792" max="794" width="7.28515625" style="862" customWidth="1"/>
    <col min="795" max="1025" width="10.7109375" style="862"/>
    <col min="1026" max="1026" width="58.140625" style="862" bestFit="1" customWidth="1"/>
    <col min="1027" max="1027" width="7.5703125" style="862" customWidth="1"/>
    <col min="1028" max="1046" width="6.7109375" style="862" customWidth="1"/>
    <col min="1047" max="1047" width="7.140625" style="862" customWidth="1"/>
    <col min="1048" max="1050" width="7.28515625" style="862" customWidth="1"/>
    <col min="1051" max="1281" width="10.7109375" style="862"/>
    <col min="1282" max="1282" width="58.140625" style="862" bestFit="1" customWidth="1"/>
    <col min="1283" max="1283" width="7.5703125" style="862" customWidth="1"/>
    <col min="1284" max="1302" width="6.7109375" style="862" customWidth="1"/>
    <col min="1303" max="1303" width="7.140625" style="862" customWidth="1"/>
    <col min="1304" max="1306" width="7.28515625" style="862" customWidth="1"/>
    <col min="1307" max="1537" width="10.7109375" style="862"/>
    <col min="1538" max="1538" width="58.140625" style="862" bestFit="1" customWidth="1"/>
    <col min="1539" max="1539" width="7.5703125" style="862" customWidth="1"/>
    <col min="1540" max="1558" width="6.7109375" style="862" customWidth="1"/>
    <col min="1559" max="1559" width="7.140625" style="862" customWidth="1"/>
    <col min="1560" max="1562" width="7.28515625" style="862" customWidth="1"/>
    <col min="1563" max="1793" width="10.7109375" style="862"/>
    <col min="1794" max="1794" width="58.140625" style="862" bestFit="1" customWidth="1"/>
    <col min="1795" max="1795" width="7.5703125" style="862" customWidth="1"/>
    <col min="1796" max="1814" width="6.7109375" style="862" customWidth="1"/>
    <col min="1815" max="1815" width="7.140625" style="862" customWidth="1"/>
    <col min="1816" max="1818" width="7.28515625" style="862" customWidth="1"/>
    <col min="1819" max="2049" width="10.7109375" style="862"/>
    <col min="2050" max="2050" width="58.140625" style="862" bestFit="1" customWidth="1"/>
    <col min="2051" max="2051" width="7.5703125" style="862" customWidth="1"/>
    <col min="2052" max="2070" width="6.7109375" style="862" customWidth="1"/>
    <col min="2071" max="2071" width="7.140625" style="862" customWidth="1"/>
    <col min="2072" max="2074" width="7.28515625" style="862" customWidth="1"/>
    <col min="2075" max="2305" width="10.7109375" style="862"/>
    <col min="2306" max="2306" width="58.140625" style="862" bestFit="1" customWidth="1"/>
    <col min="2307" max="2307" width="7.5703125" style="862" customWidth="1"/>
    <col min="2308" max="2326" width="6.7109375" style="862" customWidth="1"/>
    <col min="2327" max="2327" width="7.140625" style="862" customWidth="1"/>
    <col min="2328" max="2330" width="7.28515625" style="862" customWidth="1"/>
    <col min="2331" max="2561" width="10.7109375" style="862"/>
    <col min="2562" max="2562" width="58.140625" style="862" bestFit="1" customWidth="1"/>
    <col min="2563" max="2563" width="7.5703125" style="862" customWidth="1"/>
    <col min="2564" max="2582" width="6.7109375" style="862" customWidth="1"/>
    <col min="2583" max="2583" width="7.140625" style="862" customWidth="1"/>
    <col min="2584" max="2586" width="7.28515625" style="862" customWidth="1"/>
    <col min="2587" max="2817" width="10.7109375" style="862"/>
    <col min="2818" max="2818" width="58.140625" style="862" bestFit="1" customWidth="1"/>
    <col min="2819" max="2819" width="7.5703125" style="862" customWidth="1"/>
    <col min="2820" max="2838" width="6.7109375" style="862" customWidth="1"/>
    <col min="2839" max="2839" width="7.140625" style="862" customWidth="1"/>
    <col min="2840" max="2842" width="7.28515625" style="862" customWidth="1"/>
    <col min="2843" max="3073" width="10.7109375" style="862"/>
    <col min="3074" max="3074" width="58.140625" style="862" bestFit="1" customWidth="1"/>
    <col min="3075" max="3075" width="7.5703125" style="862" customWidth="1"/>
    <col min="3076" max="3094" width="6.7109375" style="862" customWidth="1"/>
    <col min="3095" max="3095" width="7.140625" style="862" customWidth="1"/>
    <col min="3096" max="3098" width="7.28515625" style="862" customWidth="1"/>
    <col min="3099" max="3329" width="10.7109375" style="862"/>
    <col min="3330" max="3330" width="58.140625" style="862" bestFit="1" customWidth="1"/>
    <col min="3331" max="3331" width="7.5703125" style="862" customWidth="1"/>
    <col min="3332" max="3350" width="6.7109375" style="862" customWidth="1"/>
    <col min="3351" max="3351" width="7.140625" style="862" customWidth="1"/>
    <col min="3352" max="3354" width="7.28515625" style="862" customWidth="1"/>
    <col min="3355" max="3585" width="10.7109375" style="862"/>
    <col min="3586" max="3586" width="58.140625" style="862" bestFit="1" customWidth="1"/>
    <col min="3587" max="3587" width="7.5703125" style="862" customWidth="1"/>
    <col min="3588" max="3606" width="6.7109375" style="862" customWidth="1"/>
    <col min="3607" max="3607" width="7.140625" style="862" customWidth="1"/>
    <col min="3608" max="3610" width="7.28515625" style="862" customWidth="1"/>
    <col min="3611" max="3841" width="10.7109375" style="862"/>
    <col min="3842" max="3842" width="58.140625" style="862" bestFit="1" customWidth="1"/>
    <col min="3843" max="3843" width="7.5703125" style="862" customWidth="1"/>
    <col min="3844" max="3862" width="6.7109375" style="862" customWidth="1"/>
    <col min="3863" max="3863" width="7.140625" style="862" customWidth="1"/>
    <col min="3864" max="3866" width="7.28515625" style="862" customWidth="1"/>
    <col min="3867" max="4097" width="10.7109375" style="862"/>
    <col min="4098" max="4098" width="58.140625" style="862" bestFit="1" customWidth="1"/>
    <col min="4099" max="4099" width="7.5703125" style="862" customWidth="1"/>
    <col min="4100" max="4118" width="6.7109375" style="862" customWidth="1"/>
    <col min="4119" max="4119" width="7.140625" style="862" customWidth="1"/>
    <col min="4120" max="4122" width="7.28515625" style="862" customWidth="1"/>
    <col min="4123" max="4353" width="10.7109375" style="862"/>
    <col min="4354" max="4354" width="58.140625" style="862" bestFit="1" customWidth="1"/>
    <col min="4355" max="4355" width="7.5703125" style="862" customWidth="1"/>
    <col min="4356" max="4374" width="6.7109375" style="862" customWidth="1"/>
    <col min="4375" max="4375" width="7.140625" style="862" customWidth="1"/>
    <col min="4376" max="4378" width="7.28515625" style="862" customWidth="1"/>
    <col min="4379" max="4609" width="10.7109375" style="862"/>
    <col min="4610" max="4610" width="58.140625" style="862" bestFit="1" customWidth="1"/>
    <col min="4611" max="4611" width="7.5703125" style="862" customWidth="1"/>
    <col min="4612" max="4630" width="6.7109375" style="862" customWidth="1"/>
    <col min="4631" max="4631" width="7.140625" style="862" customWidth="1"/>
    <col min="4632" max="4634" width="7.28515625" style="862" customWidth="1"/>
    <col min="4635" max="4865" width="10.7109375" style="862"/>
    <col min="4866" max="4866" width="58.140625" style="862" bestFit="1" customWidth="1"/>
    <col min="4867" max="4867" width="7.5703125" style="862" customWidth="1"/>
    <col min="4868" max="4886" width="6.7109375" style="862" customWidth="1"/>
    <col min="4887" max="4887" width="7.140625" style="862" customWidth="1"/>
    <col min="4888" max="4890" width="7.28515625" style="862" customWidth="1"/>
    <col min="4891" max="5121" width="10.7109375" style="862"/>
    <col min="5122" max="5122" width="58.140625" style="862" bestFit="1" customWidth="1"/>
    <col min="5123" max="5123" width="7.5703125" style="862" customWidth="1"/>
    <col min="5124" max="5142" width="6.7109375" style="862" customWidth="1"/>
    <col min="5143" max="5143" width="7.140625" style="862" customWidth="1"/>
    <col min="5144" max="5146" width="7.28515625" style="862" customWidth="1"/>
    <col min="5147" max="5377" width="10.7109375" style="862"/>
    <col min="5378" max="5378" width="58.140625" style="862" bestFit="1" customWidth="1"/>
    <col min="5379" max="5379" width="7.5703125" style="862" customWidth="1"/>
    <col min="5380" max="5398" width="6.7109375" style="862" customWidth="1"/>
    <col min="5399" max="5399" width="7.140625" style="862" customWidth="1"/>
    <col min="5400" max="5402" width="7.28515625" style="862" customWidth="1"/>
    <col min="5403" max="5633" width="10.7109375" style="862"/>
    <col min="5634" max="5634" width="58.140625" style="862" bestFit="1" customWidth="1"/>
    <col min="5635" max="5635" width="7.5703125" style="862" customWidth="1"/>
    <col min="5636" max="5654" width="6.7109375" style="862" customWidth="1"/>
    <col min="5655" max="5655" width="7.140625" style="862" customWidth="1"/>
    <col min="5656" max="5658" width="7.28515625" style="862" customWidth="1"/>
    <col min="5659" max="5889" width="10.7109375" style="862"/>
    <col min="5890" max="5890" width="58.140625" style="862" bestFit="1" customWidth="1"/>
    <col min="5891" max="5891" width="7.5703125" style="862" customWidth="1"/>
    <col min="5892" max="5910" width="6.7109375" style="862" customWidth="1"/>
    <col min="5911" max="5911" width="7.140625" style="862" customWidth="1"/>
    <col min="5912" max="5914" width="7.28515625" style="862" customWidth="1"/>
    <col min="5915" max="6145" width="10.7109375" style="862"/>
    <col min="6146" max="6146" width="58.140625" style="862" bestFit="1" customWidth="1"/>
    <col min="6147" max="6147" width="7.5703125" style="862" customWidth="1"/>
    <col min="6148" max="6166" width="6.7109375" style="862" customWidth="1"/>
    <col min="6167" max="6167" width="7.140625" style="862" customWidth="1"/>
    <col min="6168" max="6170" width="7.28515625" style="862" customWidth="1"/>
    <col min="6171" max="6401" width="10.7109375" style="862"/>
    <col min="6402" max="6402" width="58.140625" style="862" bestFit="1" customWidth="1"/>
    <col min="6403" max="6403" width="7.5703125" style="862" customWidth="1"/>
    <col min="6404" max="6422" width="6.7109375" style="862" customWidth="1"/>
    <col min="6423" max="6423" width="7.140625" style="862" customWidth="1"/>
    <col min="6424" max="6426" width="7.28515625" style="862" customWidth="1"/>
    <col min="6427" max="6657" width="10.7109375" style="862"/>
    <col min="6658" max="6658" width="58.140625" style="862" bestFit="1" customWidth="1"/>
    <col min="6659" max="6659" width="7.5703125" style="862" customWidth="1"/>
    <col min="6660" max="6678" width="6.7109375" style="862" customWidth="1"/>
    <col min="6679" max="6679" width="7.140625" style="862" customWidth="1"/>
    <col min="6680" max="6682" width="7.28515625" style="862" customWidth="1"/>
    <col min="6683" max="6913" width="10.7109375" style="862"/>
    <col min="6914" max="6914" width="58.140625" style="862" bestFit="1" customWidth="1"/>
    <col min="6915" max="6915" width="7.5703125" style="862" customWidth="1"/>
    <col min="6916" max="6934" width="6.7109375" style="862" customWidth="1"/>
    <col min="6935" max="6935" width="7.140625" style="862" customWidth="1"/>
    <col min="6936" max="6938" width="7.28515625" style="862" customWidth="1"/>
    <col min="6939" max="7169" width="10.7109375" style="862"/>
    <col min="7170" max="7170" width="58.140625" style="862" bestFit="1" customWidth="1"/>
    <col min="7171" max="7171" width="7.5703125" style="862" customWidth="1"/>
    <col min="7172" max="7190" width="6.7109375" style="862" customWidth="1"/>
    <col min="7191" max="7191" width="7.140625" style="862" customWidth="1"/>
    <col min="7192" max="7194" width="7.28515625" style="862" customWidth="1"/>
    <col min="7195" max="7425" width="10.7109375" style="862"/>
    <col min="7426" max="7426" width="58.140625" style="862" bestFit="1" customWidth="1"/>
    <col min="7427" max="7427" width="7.5703125" style="862" customWidth="1"/>
    <col min="7428" max="7446" width="6.7109375" style="862" customWidth="1"/>
    <col min="7447" max="7447" width="7.140625" style="862" customWidth="1"/>
    <col min="7448" max="7450" width="7.28515625" style="862" customWidth="1"/>
    <col min="7451" max="7681" width="10.7109375" style="862"/>
    <col min="7682" max="7682" width="58.140625" style="862" bestFit="1" customWidth="1"/>
    <col min="7683" max="7683" width="7.5703125" style="862" customWidth="1"/>
    <col min="7684" max="7702" width="6.7109375" style="862" customWidth="1"/>
    <col min="7703" max="7703" width="7.140625" style="862" customWidth="1"/>
    <col min="7704" max="7706" width="7.28515625" style="862" customWidth="1"/>
    <col min="7707" max="7937" width="10.7109375" style="862"/>
    <col min="7938" max="7938" width="58.140625" style="862" bestFit="1" customWidth="1"/>
    <col min="7939" max="7939" width="7.5703125" style="862" customWidth="1"/>
    <col min="7940" max="7958" width="6.7109375" style="862" customWidth="1"/>
    <col min="7959" max="7959" width="7.140625" style="862" customWidth="1"/>
    <col min="7960" max="7962" width="7.28515625" style="862" customWidth="1"/>
    <col min="7963" max="8193" width="10.7109375" style="862"/>
    <col min="8194" max="8194" width="58.140625" style="862" bestFit="1" customWidth="1"/>
    <col min="8195" max="8195" width="7.5703125" style="862" customWidth="1"/>
    <col min="8196" max="8214" width="6.7109375" style="862" customWidth="1"/>
    <col min="8215" max="8215" width="7.140625" style="862" customWidth="1"/>
    <col min="8216" max="8218" width="7.28515625" style="862" customWidth="1"/>
    <col min="8219" max="8449" width="10.7109375" style="862"/>
    <col min="8450" max="8450" width="58.140625" style="862" bestFit="1" customWidth="1"/>
    <col min="8451" max="8451" width="7.5703125" style="862" customWidth="1"/>
    <col min="8452" max="8470" width="6.7109375" style="862" customWidth="1"/>
    <col min="8471" max="8471" width="7.140625" style="862" customWidth="1"/>
    <col min="8472" max="8474" width="7.28515625" style="862" customWidth="1"/>
    <col min="8475" max="8705" width="10.7109375" style="862"/>
    <col min="8706" max="8706" width="58.140625" style="862" bestFit="1" customWidth="1"/>
    <col min="8707" max="8707" width="7.5703125" style="862" customWidth="1"/>
    <col min="8708" max="8726" width="6.7109375" style="862" customWidth="1"/>
    <col min="8727" max="8727" width="7.140625" style="862" customWidth="1"/>
    <col min="8728" max="8730" width="7.28515625" style="862" customWidth="1"/>
    <col min="8731" max="8961" width="10.7109375" style="862"/>
    <col min="8962" max="8962" width="58.140625" style="862" bestFit="1" customWidth="1"/>
    <col min="8963" max="8963" width="7.5703125" style="862" customWidth="1"/>
    <col min="8964" max="8982" width="6.7109375" style="862" customWidth="1"/>
    <col min="8983" max="8983" width="7.140625" style="862" customWidth="1"/>
    <col min="8984" max="8986" width="7.28515625" style="862" customWidth="1"/>
    <col min="8987" max="9217" width="10.7109375" style="862"/>
    <col min="9218" max="9218" width="58.140625" style="862" bestFit="1" customWidth="1"/>
    <col min="9219" max="9219" width="7.5703125" style="862" customWidth="1"/>
    <col min="9220" max="9238" width="6.7109375" style="862" customWidth="1"/>
    <col min="9239" max="9239" width="7.140625" style="862" customWidth="1"/>
    <col min="9240" max="9242" width="7.28515625" style="862" customWidth="1"/>
    <col min="9243" max="9473" width="10.7109375" style="862"/>
    <col min="9474" max="9474" width="58.140625" style="862" bestFit="1" customWidth="1"/>
    <col min="9475" max="9475" width="7.5703125" style="862" customWidth="1"/>
    <col min="9476" max="9494" width="6.7109375" style="862" customWidth="1"/>
    <col min="9495" max="9495" width="7.140625" style="862" customWidth="1"/>
    <col min="9496" max="9498" width="7.28515625" style="862" customWidth="1"/>
    <col min="9499" max="9729" width="10.7109375" style="862"/>
    <col min="9730" max="9730" width="58.140625" style="862" bestFit="1" customWidth="1"/>
    <col min="9731" max="9731" width="7.5703125" style="862" customWidth="1"/>
    <col min="9732" max="9750" width="6.7109375" style="862" customWidth="1"/>
    <col min="9751" max="9751" width="7.140625" style="862" customWidth="1"/>
    <col min="9752" max="9754" width="7.28515625" style="862" customWidth="1"/>
    <col min="9755" max="9985" width="10.7109375" style="862"/>
    <col min="9986" max="9986" width="58.140625" style="862" bestFit="1" customWidth="1"/>
    <col min="9987" max="9987" width="7.5703125" style="862" customWidth="1"/>
    <col min="9988" max="10006" width="6.7109375" style="862" customWidth="1"/>
    <col min="10007" max="10007" width="7.140625" style="862" customWidth="1"/>
    <col min="10008" max="10010" width="7.28515625" style="862" customWidth="1"/>
    <col min="10011" max="10241" width="10.7109375" style="862"/>
    <col min="10242" max="10242" width="58.140625" style="862" bestFit="1" customWidth="1"/>
    <col min="10243" max="10243" width="7.5703125" style="862" customWidth="1"/>
    <col min="10244" max="10262" width="6.7109375" style="862" customWidth="1"/>
    <col min="10263" max="10263" width="7.140625" style="862" customWidth="1"/>
    <col min="10264" max="10266" width="7.28515625" style="862" customWidth="1"/>
    <col min="10267" max="10497" width="10.7109375" style="862"/>
    <col min="10498" max="10498" width="58.140625" style="862" bestFit="1" customWidth="1"/>
    <col min="10499" max="10499" width="7.5703125" style="862" customWidth="1"/>
    <col min="10500" max="10518" width="6.7109375" style="862" customWidth="1"/>
    <col min="10519" max="10519" width="7.140625" style="862" customWidth="1"/>
    <col min="10520" max="10522" width="7.28515625" style="862" customWidth="1"/>
    <col min="10523" max="10753" width="10.7109375" style="862"/>
    <col min="10754" max="10754" width="58.140625" style="862" bestFit="1" customWidth="1"/>
    <col min="10755" max="10755" width="7.5703125" style="862" customWidth="1"/>
    <col min="10756" max="10774" width="6.7109375" style="862" customWidth="1"/>
    <col min="10775" max="10775" width="7.140625" style="862" customWidth="1"/>
    <col min="10776" max="10778" width="7.28515625" style="862" customWidth="1"/>
    <col min="10779" max="11009" width="10.7109375" style="862"/>
    <col min="11010" max="11010" width="58.140625" style="862" bestFit="1" customWidth="1"/>
    <col min="11011" max="11011" width="7.5703125" style="862" customWidth="1"/>
    <col min="11012" max="11030" width="6.7109375" style="862" customWidth="1"/>
    <col min="11031" max="11031" width="7.140625" style="862" customWidth="1"/>
    <col min="11032" max="11034" width="7.28515625" style="862" customWidth="1"/>
    <col min="11035" max="11265" width="10.7109375" style="862"/>
    <col min="11266" max="11266" width="58.140625" style="862" bestFit="1" customWidth="1"/>
    <col min="11267" max="11267" width="7.5703125" style="862" customWidth="1"/>
    <col min="11268" max="11286" width="6.7109375" style="862" customWidth="1"/>
    <col min="11287" max="11287" width="7.140625" style="862" customWidth="1"/>
    <col min="11288" max="11290" width="7.28515625" style="862" customWidth="1"/>
    <col min="11291" max="11521" width="10.7109375" style="862"/>
    <col min="11522" max="11522" width="58.140625" style="862" bestFit="1" customWidth="1"/>
    <col min="11523" max="11523" width="7.5703125" style="862" customWidth="1"/>
    <col min="11524" max="11542" width="6.7109375" style="862" customWidth="1"/>
    <col min="11543" max="11543" width="7.140625" style="862" customWidth="1"/>
    <col min="11544" max="11546" width="7.28515625" style="862" customWidth="1"/>
    <col min="11547" max="11777" width="10.7109375" style="862"/>
    <col min="11778" max="11778" width="58.140625" style="862" bestFit="1" customWidth="1"/>
    <col min="11779" max="11779" width="7.5703125" style="862" customWidth="1"/>
    <col min="11780" max="11798" width="6.7109375" style="862" customWidth="1"/>
    <col min="11799" max="11799" width="7.140625" style="862" customWidth="1"/>
    <col min="11800" max="11802" width="7.28515625" style="862" customWidth="1"/>
    <col min="11803" max="12033" width="10.7109375" style="862"/>
    <col min="12034" max="12034" width="58.140625" style="862" bestFit="1" customWidth="1"/>
    <col min="12035" max="12035" width="7.5703125" style="862" customWidth="1"/>
    <col min="12036" max="12054" width="6.7109375" style="862" customWidth="1"/>
    <col min="12055" max="12055" width="7.140625" style="862" customWidth="1"/>
    <col min="12056" max="12058" width="7.28515625" style="862" customWidth="1"/>
    <col min="12059" max="12289" width="10.7109375" style="862"/>
    <col min="12290" max="12290" width="58.140625" style="862" bestFit="1" customWidth="1"/>
    <col min="12291" max="12291" width="7.5703125" style="862" customWidth="1"/>
    <col min="12292" max="12310" width="6.7109375" style="862" customWidth="1"/>
    <col min="12311" max="12311" width="7.140625" style="862" customWidth="1"/>
    <col min="12312" max="12314" width="7.28515625" style="862" customWidth="1"/>
    <col min="12315" max="12545" width="10.7109375" style="862"/>
    <col min="12546" max="12546" width="58.140625" style="862" bestFit="1" customWidth="1"/>
    <col min="12547" max="12547" width="7.5703125" style="862" customWidth="1"/>
    <col min="12548" max="12566" width="6.7109375" style="862" customWidth="1"/>
    <col min="12567" max="12567" width="7.140625" style="862" customWidth="1"/>
    <col min="12568" max="12570" width="7.28515625" style="862" customWidth="1"/>
    <col min="12571" max="12801" width="10.7109375" style="862"/>
    <col min="12802" max="12802" width="58.140625" style="862" bestFit="1" customWidth="1"/>
    <col min="12803" max="12803" width="7.5703125" style="862" customWidth="1"/>
    <col min="12804" max="12822" width="6.7109375" style="862" customWidth="1"/>
    <col min="12823" max="12823" width="7.140625" style="862" customWidth="1"/>
    <col min="12824" max="12826" width="7.28515625" style="862" customWidth="1"/>
    <col min="12827" max="13057" width="10.7109375" style="862"/>
    <col min="13058" max="13058" width="58.140625" style="862" bestFit="1" customWidth="1"/>
    <col min="13059" max="13059" width="7.5703125" style="862" customWidth="1"/>
    <col min="13060" max="13078" width="6.7109375" style="862" customWidth="1"/>
    <col min="13079" max="13079" width="7.140625" style="862" customWidth="1"/>
    <col min="13080" max="13082" width="7.28515625" style="862" customWidth="1"/>
    <col min="13083" max="13313" width="10.7109375" style="862"/>
    <col min="13314" max="13314" width="58.140625" style="862" bestFit="1" customWidth="1"/>
    <col min="13315" max="13315" width="7.5703125" style="862" customWidth="1"/>
    <col min="13316" max="13334" width="6.7109375" style="862" customWidth="1"/>
    <col min="13335" max="13335" width="7.140625" style="862" customWidth="1"/>
    <col min="13336" max="13338" width="7.28515625" style="862" customWidth="1"/>
    <col min="13339" max="13569" width="10.7109375" style="862"/>
    <col min="13570" max="13570" width="58.140625" style="862" bestFit="1" customWidth="1"/>
    <col min="13571" max="13571" width="7.5703125" style="862" customWidth="1"/>
    <col min="13572" max="13590" width="6.7109375" style="862" customWidth="1"/>
    <col min="13591" max="13591" width="7.140625" style="862" customWidth="1"/>
    <col min="13592" max="13594" width="7.28515625" style="862" customWidth="1"/>
    <col min="13595" max="13825" width="10.7109375" style="862"/>
    <col min="13826" max="13826" width="58.140625" style="862" bestFit="1" customWidth="1"/>
    <col min="13827" max="13827" width="7.5703125" style="862" customWidth="1"/>
    <col min="13828" max="13846" width="6.7109375" style="862" customWidth="1"/>
    <col min="13847" max="13847" width="7.140625" style="862" customWidth="1"/>
    <col min="13848" max="13850" width="7.28515625" style="862" customWidth="1"/>
    <col min="13851" max="14081" width="10.7109375" style="862"/>
    <col min="14082" max="14082" width="58.140625" style="862" bestFit="1" customWidth="1"/>
    <col min="14083" max="14083" width="7.5703125" style="862" customWidth="1"/>
    <col min="14084" max="14102" width="6.7109375" style="862" customWidth="1"/>
    <col min="14103" max="14103" width="7.140625" style="862" customWidth="1"/>
    <col min="14104" max="14106" width="7.28515625" style="862" customWidth="1"/>
    <col min="14107" max="14337" width="10.7109375" style="862"/>
    <col min="14338" max="14338" width="58.140625" style="862" bestFit="1" customWidth="1"/>
    <col min="14339" max="14339" width="7.5703125" style="862" customWidth="1"/>
    <col min="14340" max="14358" width="6.7109375" style="862" customWidth="1"/>
    <col min="14359" max="14359" width="7.140625" style="862" customWidth="1"/>
    <col min="14360" max="14362" width="7.28515625" style="862" customWidth="1"/>
    <col min="14363" max="14593" width="10.7109375" style="862"/>
    <col min="14594" max="14594" width="58.140625" style="862" bestFit="1" customWidth="1"/>
    <col min="14595" max="14595" width="7.5703125" style="862" customWidth="1"/>
    <col min="14596" max="14614" width="6.7109375" style="862" customWidth="1"/>
    <col min="14615" max="14615" width="7.140625" style="862" customWidth="1"/>
    <col min="14616" max="14618" width="7.28515625" style="862" customWidth="1"/>
    <col min="14619" max="14849" width="10.7109375" style="862"/>
    <col min="14850" max="14850" width="58.140625" style="862" bestFit="1" customWidth="1"/>
    <col min="14851" max="14851" width="7.5703125" style="862" customWidth="1"/>
    <col min="14852" max="14870" width="6.7109375" style="862" customWidth="1"/>
    <col min="14871" max="14871" width="7.140625" style="862" customWidth="1"/>
    <col min="14872" max="14874" width="7.28515625" style="862" customWidth="1"/>
    <col min="14875" max="15105" width="10.7109375" style="862"/>
    <col min="15106" max="15106" width="58.140625" style="862" bestFit="1" customWidth="1"/>
    <col min="15107" max="15107" width="7.5703125" style="862" customWidth="1"/>
    <col min="15108" max="15126" width="6.7109375" style="862" customWidth="1"/>
    <col min="15127" max="15127" width="7.140625" style="862" customWidth="1"/>
    <col min="15128" max="15130" width="7.28515625" style="862" customWidth="1"/>
    <col min="15131" max="15361" width="10.7109375" style="862"/>
    <col min="15362" max="15362" width="58.140625" style="862" bestFit="1" customWidth="1"/>
    <col min="15363" max="15363" width="7.5703125" style="862" customWidth="1"/>
    <col min="15364" max="15382" width="6.7109375" style="862" customWidth="1"/>
    <col min="15383" max="15383" width="7.140625" style="862" customWidth="1"/>
    <col min="15384" max="15386" width="7.28515625" style="862" customWidth="1"/>
    <col min="15387" max="15617" width="10.7109375" style="862"/>
    <col min="15618" max="15618" width="58.140625" style="862" bestFit="1" customWidth="1"/>
    <col min="15619" max="15619" width="7.5703125" style="862" customWidth="1"/>
    <col min="15620" max="15638" width="6.7109375" style="862" customWidth="1"/>
    <col min="15639" max="15639" width="7.140625" style="862" customWidth="1"/>
    <col min="15640" max="15642" width="7.28515625" style="862" customWidth="1"/>
    <col min="15643" max="15873" width="10.7109375" style="862"/>
    <col min="15874" max="15874" width="58.140625" style="862" bestFit="1" customWidth="1"/>
    <col min="15875" max="15875" width="7.5703125" style="862" customWidth="1"/>
    <col min="15876" max="15894" width="6.7109375" style="862" customWidth="1"/>
    <col min="15895" max="15895" width="7.140625" style="862" customWidth="1"/>
    <col min="15896" max="15898" width="7.28515625" style="862" customWidth="1"/>
    <col min="15899" max="16129" width="10.7109375" style="862"/>
    <col min="16130" max="16130" width="58.140625" style="862" bestFit="1" customWidth="1"/>
    <col min="16131" max="16131" width="7.5703125" style="862" customWidth="1"/>
    <col min="16132" max="16150" width="6.7109375" style="862" customWidth="1"/>
    <col min="16151" max="16151" width="7.140625" style="862" customWidth="1"/>
    <col min="16152" max="16154" width="7.28515625" style="862" customWidth="1"/>
    <col min="16155" max="16384" width="10.7109375" style="862"/>
  </cols>
  <sheetData>
    <row r="1" spans="1:27">
      <c r="S1" s="202"/>
      <c r="T1" s="202"/>
      <c r="U1" s="202"/>
      <c r="V1" s="202"/>
      <c r="W1" s="202"/>
      <c r="X1" s="202"/>
      <c r="Y1" s="202"/>
      <c r="Z1" s="202" t="s">
        <v>98</v>
      </c>
    </row>
    <row r="2" spans="1:27">
      <c r="A2" s="865" t="s">
        <v>186</v>
      </c>
      <c r="B2" s="866"/>
      <c r="C2" s="866"/>
      <c r="D2" s="866"/>
      <c r="E2" s="866"/>
      <c r="F2" s="866"/>
      <c r="G2" s="866"/>
      <c r="I2" s="867"/>
      <c r="J2" s="867"/>
      <c r="K2" s="867"/>
      <c r="L2" s="868"/>
      <c r="M2" s="868"/>
      <c r="N2" s="868"/>
      <c r="O2" s="868"/>
      <c r="P2" s="868"/>
      <c r="Q2" s="868"/>
      <c r="R2" s="869"/>
      <c r="S2" s="869"/>
      <c r="T2" s="869"/>
      <c r="U2" s="869"/>
      <c r="V2" s="869"/>
      <c r="W2" s="869"/>
      <c r="X2" s="869"/>
      <c r="Y2" s="869"/>
      <c r="Z2" s="869" t="s">
        <v>708</v>
      </c>
    </row>
    <row r="3" spans="1:27" ht="13.5" customHeight="1"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870"/>
      <c r="P3" s="870"/>
      <c r="Q3" s="870"/>
      <c r="R3" s="870"/>
      <c r="S3" s="870"/>
      <c r="T3" s="870"/>
      <c r="U3" s="870"/>
      <c r="V3" s="870"/>
      <c r="W3" s="870"/>
      <c r="X3" s="870"/>
      <c r="Y3" s="871"/>
    </row>
    <row r="4" spans="1:27">
      <c r="A4" s="816" t="s">
        <v>709</v>
      </c>
      <c r="AA4" s="872"/>
    </row>
    <row r="5" spans="1:27" ht="6" customHeight="1"/>
    <row r="6" spans="1:27" ht="33" customHeight="1">
      <c r="A6" s="873" t="s">
        <v>710</v>
      </c>
      <c r="B6" s="873" t="s">
        <v>711</v>
      </c>
      <c r="C6" s="874" t="s">
        <v>140</v>
      </c>
      <c r="D6" s="874">
        <v>1996</v>
      </c>
      <c r="E6" s="874">
        <v>1997</v>
      </c>
      <c r="F6" s="874">
        <v>1998</v>
      </c>
      <c r="G6" s="874">
        <v>1999</v>
      </c>
      <c r="H6" s="874">
        <v>2000</v>
      </c>
      <c r="I6" s="874">
        <v>2001</v>
      </c>
      <c r="J6" s="874">
        <v>2002</v>
      </c>
      <c r="K6" s="874">
        <v>2003</v>
      </c>
      <c r="L6" s="875" t="s">
        <v>712</v>
      </c>
      <c r="M6" s="875" t="s">
        <v>331</v>
      </c>
      <c r="N6" s="875" t="s">
        <v>332</v>
      </c>
      <c r="O6" s="875" t="s">
        <v>333</v>
      </c>
      <c r="P6" s="875" t="s">
        <v>334</v>
      </c>
      <c r="Q6" s="875" t="s">
        <v>49</v>
      </c>
      <c r="R6" s="875" t="s">
        <v>50</v>
      </c>
      <c r="S6" s="875" t="s">
        <v>713</v>
      </c>
      <c r="T6" s="875" t="s">
        <v>714</v>
      </c>
      <c r="U6" s="875" t="s">
        <v>715</v>
      </c>
      <c r="V6" s="875" t="s">
        <v>716</v>
      </c>
      <c r="W6" s="875" t="s">
        <v>717</v>
      </c>
      <c r="X6" s="875" t="s">
        <v>718</v>
      </c>
      <c r="Y6" s="875" t="s">
        <v>636</v>
      </c>
      <c r="Z6" s="876" t="s">
        <v>719</v>
      </c>
    </row>
    <row r="7" spans="1:27" ht="19.5" customHeight="1">
      <c r="A7" s="877" t="s">
        <v>720</v>
      </c>
      <c r="B7" s="878"/>
      <c r="C7" s="879"/>
      <c r="D7" s="880"/>
      <c r="E7" s="880"/>
      <c r="F7" s="880"/>
      <c r="G7" s="880"/>
      <c r="H7" s="880"/>
      <c r="I7" s="881"/>
      <c r="J7" s="881"/>
      <c r="K7" s="881"/>
      <c r="L7" s="881"/>
      <c r="M7" s="881"/>
      <c r="N7" s="881"/>
      <c r="O7" s="881"/>
      <c r="P7" s="881"/>
      <c r="Q7" s="881"/>
      <c r="R7" s="882"/>
      <c r="S7" s="882"/>
      <c r="T7" s="882"/>
      <c r="U7" s="882"/>
      <c r="V7" s="882"/>
      <c r="W7" s="883"/>
      <c r="X7" s="883"/>
      <c r="Y7" s="883"/>
      <c r="Z7" s="884"/>
    </row>
    <row r="8" spans="1:27" ht="13.5" customHeight="1">
      <c r="A8" s="885" t="s">
        <v>721</v>
      </c>
      <c r="B8" s="878" t="s">
        <v>457</v>
      </c>
      <c r="C8" s="870">
        <v>949.59</v>
      </c>
      <c r="D8" s="870">
        <v>1268.55</v>
      </c>
      <c r="E8" s="870">
        <v>1206.6499999999999</v>
      </c>
      <c r="F8" s="870">
        <v>1316.7370000000001</v>
      </c>
      <c r="G8" s="870">
        <v>1510.9550000000002</v>
      </c>
      <c r="H8" s="870">
        <v>1656.4420000000002</v>
      </c>
      <c r="I8" s="870">
        <v>1802.829</v>
      </c>
      <c r="J8" s="870">
        <v>1894.2640000000001</v>
      </c>
      <c r="K8" s="870">
        <v>1913.4929999999999</v>
      </c>
      <c r="L8" s="870">
        <v>2139.2159999999999</v>
      </c>
      <c r="M8" s="870">
        <v>2315.5859999999998</v>
      </c>
      <c r="N8" s="870">
        <v>2683.0009999999997</v>
      </c>
      <c r="O8" s="870">
        <v>3013.3330000000001</v>
      </c>
      <c r="P8" s="870">
        <v>3299.9929999999999</v>
      </c>
      <c r="Q8" s="870">
        <v>3596.9060000000004</v>
      </c>
      <c r="R8" s="870">
        <v>3884.2869999999998</v>
      </c>
      <c r="S8" s="870">
        <v>4251.9070000000002</v>
      </c>
      <c r="T8" s="870">
        <v>4189.3440000000001</v>
      </c>
      <c r="U8" s="870">
        <v>4181.942</v>
      </c>
      <c r="V8" s="870">
        <v>4589.1400000000003</v>
      </c>
      <c r="W8" s="870">
        <v>5236.0389999999998</v>
      </c>
      <c r="X8" s="870">
        <v>5516.5309999999999</v>
      </c>
      <c r="Y8" s="870">
        <v>5262.2569999999996</v>
      </c>
      <c r="Z8" s="886">
        <v>5531.5529999999999</v>
      </c>
    </row>
    <row r="9" spans="1:27" ht="13.5" customHeight="1">
      <c r="A9" s="885" t="s">
        <v>722</v>
      </c>
      <c r="B9" s="878" t="s">
        <v>723</v>
      </c>
      <c r="C9" s="887" t="s">
        <v>724</v>
      </c>
      <c r="D9" s="870">
        <v>33.589233248033352</v>
      </c>
      <c r="E9" s="870">
        <v>-4.8795869299594097</v>
      </c>
      <c r="F9" s="870">
        <v>9.1233580574317514</v>
      </c>
      <c r="G9" s="870">
        <v>14.749946268692993</v>
      </c>
      <c r="H9" s="870">
        <v>9.6288109175984768</v>
      </c>
      <c r="I9" s="870">
        <v>8.8374359017701618</v>
      </c>
      <c r="J9" s="870">
        <v>5.071751120045227</v>
      </c>
      <c r="K9" s="870">
        <v>1.015117217029929</v>
      </c>
      <c r="L9" s="870">
        <v>11.796384935821557</v>
      </c>
      <c r="M9" s="870">
        <v>8.2446092400206386</v>
      </c>
      <c r="N9" s="870">
        <v>15.867041863269169</v>
      </c>
      <c r="O9" s="870">
        <v>12.31203417367345</v>
      </c>
      <c r="P9" s="870">
        <v>9.5130541496741259</v>
      </c>
      <c r="Q9" s="870">
        <v>8.997382721720939</v>
      </c>
      <c r="R9" s="870">
        <v>7.9896722349708158</v>
      </c>
      <c r="S9" s="870">
        <v>9.4642852085852667</v>
      </c>
      <c r="T9" s="870">
        <v>-1.4714103577524178</v>
      </c>
      <c r="U9" s="870">
        <v>-0.17668637380936117</v>
      </c>
      <c r="V9" s="870">
        <v>9.7370551767576003</v>
      </c>
      <c r="W9" s="870">
        <v>14.096301267775649</v>
      </c>
      <c r="X9" s="871">
        <v>5.3569501678654454</v>
      </c>
      <c r="Y9" s="871">
        <v>-4.6093097274355994</v>
      </c>
      <c r="Z9" s="886">
        <v>5.1174999624685817</v>
      </c>
    </row>
    <row r="10" spans="1:27" ht="19.5" customHeight="1">
      <c r="A10" s="877" t="s">
        <v>725</v>
      </c>
      <c r="B10" s="878"/>
      <c r="C10" s="888"/>
      <c r="D10" s="889"/>
      <c r="E10" s="889"/>
      <c r="F10" s="889"/>
      <c r="G10" s="889"/>
      <c r="H10" s="888"/>
      <c r="I10" s="888"/>
      <c r="J10" s="888"/>
      <c r="K10" s="890"/>
      <c r="L10" s="890"/>
      <c r="M10" s="890"/>
      <c r="N10" s="890"/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891"/>
    </row>
    <row r="11" spans="1:27" ht="13.5" customHeight="1">
      <c r="A11" s="885" t="s">
        <v>726</v>
      </c>
      <c r="B11" s="878" t="s">
        <v>457</v>
      </c>
      <c r="C11" s="870">
        <v>367.827</v>
      </c>
      <c r="D11" s="870">
        <v>413.6</v>
      </c>
      <c r="E11" s="870">
        <v>476.85899999999998</v>
      </c>
      <c r="F11" s="870">
        <v>543.375</v>
      </c>
      <c r="G11" s="870">
        <v>690.89700000000005</v>
      </c>
      <c r="H11" s="870">
        <v>656.28300000000002</v>
      </c>
      <c r="I11" s="870">
        <v>724.17200000000003</v>
      </c>
      <c r="J11" s="870">
        <v>697.31700000000001</v>
      </c>
      <c r="K11" s="870">
        <v>726.471</v>
      </c>
      <c r="L11" s="870">
        <v>821.06099999999992</v>
      </c>
      <c r="M11" s="870">
        <v>925.1450000000001</v>
      </c>
      <c r="N11" s="870">
        <v>1090.866</v>
      </c>
      <c r="O11" s="870">
        <v>1261.4559999999999</v>
      </c>
      <c r="P11" s="870">
        <v>1303.202</v>
      </c>
      <c r="Q11" s="870">
        <v>1420.4680000000001</v>
      </c>
      <c r="R11" s="870">
        <v>1512.846</v>
      </c>
      <c r="S11" s="870">
        <v>1683.8120000000001</v>
      </c>
      <c r="T11" s="870">
        <v>1831.623</v>
      </c>
      <c r="U11" s="870">
        <v>1903.825</v>
      </c>
      <c r="V11" s="870">
        <v>1881.1239999999998</v>
      </c>
      <c r="W11" s="870">
        <v>2003.732</v>
      </c>
      <c r="X11" s="870">
        <v>1877.3029999999999</v>
      </c>
      <c r="Y11" s="871">
        <v>1756.3820000000001</v>
      </c>
      <c r="Z11" s="886">
        <v>1675.039</v>
      </c>
    </row>
    <row r="12" spans="1:27" ht="13.5" customHeight="1">
      <c r="A12" s="885" t="s">
        <v>727</v>
      </c>
      <c r="B12" s="878" t="s">
        <v>723</v>
      </c>
      <c r="C12" s="870" t="s">
        <v>177</v>
      </c>
      <c r="D12" s="870">
        <v>12.444165327722006</v>
      </c>
      <c r="E12" s="870">
        <v>15.29472920696324</v>
      </c>
      <c r="F12" s="870">
        <v>13.948777311532346</v>
      </c>
      <c r="G12" s="870">
        <v>27.149206349206356</v>
      </c>
      <c r="H12" s="870">
        <v>-5.010008727784319</v>
      </c>
      <c r="I12" s="870">
        <v>10.344470297112681</v>
      </c>
      <c r="J12" s="870">
        <v>-3.7083731489204248</v>
      </c>
      <c r="K12" s="870">
        <v>4.1808818657798383</v>
      </c>
      <c r="L12" s="870">
        <v>13.020478449931231</v>
      </c>
      <c r="M12" s="870">
        <v>12.67676823037511</v>
      </c>
      <c r="N12" s="870">
        <v>17.912975803792904</v>
      </c>
      <c r="O12" s="870">
        <v>15.638034369024236</v>
      </c>
      <c r="P12" s="870">
        <v>3.3093504648596617</v>
      </c>
      <c r="Q12" s="870">
        <v>8.9982980382166442</v>
      </c>
      <c r="R12" s="870">
        <v>6.5033496002725819</v>
      </c>
      <c r="S12" s="870">
        <v>11.300951980571725</v>
      </c>
      <c r="T12" s="870">
        <v>8.7783553033236448</v>
      </c>
      <c r="U12" s="870">
        <v>3.9419684072541128</v>
      </c>
      <c r="V12" s="870">
        <v>-1.1923890063425078</v>
      </c>
      <c r="W12" s="870">
        <v>6.5178053121431754</v>
      </c>
      <c r="X12" s="870">
        <v>-6.3096761443147127</v>
      </c>
      <c r="Y12" s="870">
        <v>-6.441208478333003</v>
      </c>
      <c r="Z12" s="886">
        <v>-4.6312818054386842</v>
      </c>
    </row>
    <row r="13" spans="1:27" ht="13.5" customHeight="1">
      <c r="A13" s="885" t="s">
        <v>728</v>
      </c>
      <c r="B13" s="878" t="s">
        <v>723</v>
      </c>
      <c r="C13" s="870">
        <v>4.790466967218836</v>
      </c>
      <c r="D13" s="870">
        <v>5.1832828101112618</v>
      </c>
      <c r="E13" s="870">
        <v>5.6949016276112188</v>
      </c>
      <c r="F13" s="870">
        <v>5.9976635189074168</v>
      </c>
      <c r="G13" s="870">
        <v>7.0995495994938542</v>
      </c>
      <c r="H13" s="870">
        <v>6.1942819906897428</v>
      </c>
      <c r="I13" s="870">
        <v>6.3429877713643767</v>
      </c>
      <c r="J13" s="870">
        <v>5.8711360417585627</v>
      </c>
      <c r="K13" s="870">
        <v>5.6555446635373219</v>
      </c>
      <c r="L13" s="870">
        <v>5.925482169232188</v>
      </c>
      <c r="M13" s="870">
        <v>6.241572667572779</v>
      </c>
      <c r="N13" s="870">
        <v>6.8179048298570661</v>
      </c>
      <c r="O13" s="870">
        <v>7.2035537172290383</v>
      </c>
      <c r="P13" s="870">
        <v>6.8555027213652737</v>
      </c>
      <c r="Q13" s="870">
        <v>7.6060535590680267</v>
      </c>
      <c r="R13" s="870">
        <v>7.7941680911061502</v>
      </c>
      <c r="S13" s="870">
        <v>8.5027985359616398</v>
      </c>
      <c r="T13" s="870">
        <v>9.4215524410366935</v>
      </c>
      <c r="U13" s="870">
        <v>10.579763775059993</v>
      </c>
      <c r="V13" s="870">
        <v>10.805758923268199</v>
      </c>
      <c r="W13" s="870">
        <v>11.239904890057456</v>
      </c>
      <c r="X13" s="870">
        <v>9.9470976118526107</v>
      </c>
      <c r="Y13" s="871">
        <v>8.7645141922312604</v>
      </c>
      <c r="Z13" s="886">
        <v>7.9243726834168067</v>
      </c>
    </row>
    <row r="14" spans="1:27" s="872" customFormat="1" ht="13.5" customHeight="1">
      <c r="A14" s="892" t="s">
        <v>729</v>
      </c>
      <c r="B14" s="893" t="s">
        <v>723</v>
      </c>
      <c r="C14" s="870" t="s">
        <v>177</v>
      </c>
      <c r="D14" s="870">
        <v>7.75</v>
      </c>
      <c r="E14" s="870">
        <v>12.69</v>
      </c>
      <c r="F14" s="870">
        <v>15.86</v>
      </c>
      <c r="G14" s="870">
        <v>15.45</v>
      </c>
      <c r="H14" s="870">
        <v>8.49</v>
      </c>
      <c r="I14" s="870">
        <v>4.04</v>
      </c>
      <c r="J14" s="870">
        <v>4.28</v>
      </c>
      <c r="K14" s="870">
        <v>-4.3099999999999996</v>
      </c>
      <c r="L14" s="870">
        <v>4.68</v>
      </c>
      <c r="M14" s="870">
        <v>10.58</v>
      </c>
      <c r="N14" s="870">
        <v>11.25</v>
      </c>
      <c r="O14" s="870">
        <v>10.63</v>
      </c>
      <c r="P14" s="870">
        <v>6.7</v>
      </c>
      <c r="Q14" s="870">
        <v>7.28</v>
      </c>
      <c r="R14" s="870">
        <v>4.9000000000000004</v>
      </c>
      <c r="S14" s="870">
        <v>2.02</v>
      </c>
      <c r="T14" s="870">
        <v>1.77</v>
      </c>
      <c r="U14" s="870">
        <v>-5.96</v>
      </c>
      <c r="V14" s="870">
        <v>-3.44</v>
      </c>
      <c r="W14" s="870">
        <v>8.74</v>
      </c>
      <c r="X14" s="870">
        <v>-7.33</v>
      </c>
      <c r="Y14" s="871">
        <v>-5.97</v>
      </c>
      <c r="Z14" s="886">
        <v>-5.47</v>
      </c>
    </row>
    <row r="15" spans="1:27" ht="13.5" customHeight="1">
      <c r="A15" s="885" t="s">
        <v>730</v>
      </c>
      <c r="B15" s="878" t="s">
        <v>723</v>
      </c>
      <c r="C15" s="870">
        <v>38.735348940068867</v>
      </c>
      <c r="D15" s="870">
        <v>32.604154349454106</v>
      </c>
      <c r="E15" s="870">
        <v>39.519247503418562</v>
      </c>
      <c r="F15" s="870">
        <v>41.266782964251782</v>
      </c>
      <c r="G15" s="870">
        <v>45.72584888365305</v>
      </c>
      <c r="H15" s="870">
        <v>39.620041027696715</v>
      </c>
      <c r="I15" s="870">
        <v>40.168646055726867</v>
      </c>
      <c r="J15" s="870">
        <v>36.812028312843402</v>
      </c>
      <c r="K15" s="870">
        <v>37.96569937804842</v>
      </c>
      <c r="L15" s="870">
        <v>38.381397670922432</v>
      </c>
      <c r="M15" s="870">
        <v>39.952953593604391</v>
      </c>
      <c r="N15" s="870">
        <v>40.658426888398481</v>
      </c>
      <c r="O15" s="870">
        <v>41.862482506911782</v>
      </c>
      <c r="P15" s="870">
        <v>39.491053465870991</v>
      </c>
      <c r="Q15" s="870">
        <v>39.491385095968589</v>
      </c>
      <c r="R15" s="870">
        <v>38.947842937455448</v>
      </c>
      <c r="S15" s="870">
        <v>39.601336529703026</v>
      </c>
      <c r="T15" s="870">
        <v>43.720997845963474</v>
      </c>
      <c r="U15" s="870">
        <v>45.524902067030105</v>
      </c>
      <c r="V15" s="870">
        <v>40.990773870485533</v>
      </c>
      <c r="W15" s="870">
        <v>38.268087766343989</v>
      </c>
      <c r="X15" s="871">
        <v>34.030498514374344</v>
      </c>
      <c r="Y15" s="870">
        <v>33.376971136149379</v>
      </c>
      <c r="Z15" s="886">
        <v>30.281532148385814</v>
      </c>
    </row>
    <row r="16" spans="1:27" ht="19.5" customHeight="1">
      <c r="A16" s="877" t="s">
        <v>731</v>
      </c>
      <c r="B16" s="878"/>
      <c r="C16" s="888"/>
      <c r="D16" s="889"/>
      <c r="E16" s="889"/>
      <c r="F16" s="889"/>
      <c r="G16" s="889"/>
      <c r="H16" s="889"/>
      <c r="I16" s="889"/>
      <c r="J16" s="889"/>
      <c r="K16" s="894"/>
      <c r="L16" s="894"/>
      <c r="M16" s="894"/>
      <c r="N16" s="894"/>
      <c r="O16" s="894"/>
      <c r="P16" s="894"/>
      <c r="Q16" s="894"/>
      <c r="R16" s="894"/>
      <c r="S16" s="894"/>
      <c r="T16" s="895"/>
      <c r="U16" s="895"/>
      <c r="V16" s="895"/>
      <c r="W16" s="895"/>
      <c r="X16" s="895"/>
      <c r="Y16" s="895"/>
      <c r="Z16" s="896"/>
    </row>
    <row r="17" spans="1:26" ht="13.5" customHeight="1">
      <c r="A17" s="897" t="s">
        <v>732</v>
      </c>
      <c r="B17" s="878" t="s">
        <v>46</v>
      </c>
      <c r="C17" s="898">
        <v>12743</v>
      </c>
      <c r="D17" s="898">
        <v>13250</v>
      </c>
      <c r="E17" s="898">
        <v>13677</v>
      </c>
      <c r="F17" s="898">
        <v>14125</v>
      </c>
      <c r="G17" s="898">
        <v>15700.000000000002</v>
      </c>
      <c r="H17" s="898">
        <v>16600</v>
      </c>
      <c r="I17" s="898">
        <v>16241</v>
      </c>
      <c r="J17" s="898">
        <v>15849</v>
      </c>
      <c r="K17" s="898">
        <v>15998.000000000002</v>
      </c>
      <c r="L17" s="898">
        <v>16232</v>
      </c>
      <c r="M17" s="898">
        <v>16614</v>
      </c>
      <c r="N17" s="898">
        <v>17128</v>
      </c>
      <c r="O17" s="898">
        <v>17804</v>
      </c>
      <c r="P17" s="898">
        <v>18275.000000000004</v>
      </c>
      <c r="Q17" s="898">
        <v>18496.000000000004</v>
      </c>
      <c r="R17" s="898">
        <v>19029.999999999996</v>
      </c>
      <c r="S17" s="898">
        <v>19568</v>
      </c>
      <c r="T17" s="898">
        <v>19688</v>
      </c>
      <c r="U17" s="898">
        <v>19167</v>
      </c>
      <c r="V17" s="898">
        <v>18329</v>
      </c>
      <c r="W17" s="898">
        <v>19130</v>
      </c>
      <c r="X17" s="898">
        <v>19847</v>
      </c>
      <c r="Y17" s="898">
        <v>20610</v>
      </c>
      <c r="Z17" s="899">
        <v>20628</v>
      </c>
    </row>
    <row r="18" spans="1:26" ht="13.5" customHeight="1">
      <c r="A18" s="885" t="s">
        <v>733</v>
      </c>
      <c r="B18" s="878" t="s">
        <v>723</v>
      </c>
      <c r="C18" s="870">
        <v>4.3059985942906565</v>
      </c>
      <c r="D18" s="870">
        <v>4.4537366009754518</v>
      </c>
      <c r="E18" s="870">
        <v>4.5693114127547831</v>
      </c>
      <c r="F18" s="870">
        <v>4.6460300700933814</v>
      </c>
      <c r="G18" s="870">
        <v>5.0705680974065821</v>
      </c>
      <c r="H18" s="870">
        <v>5.2738929590351962</v>
      </c>
      <c r="I18" s="870">
        <v>5.0505490268029565</v>
      </c>
      <c r="J18" s="870">
        <v>4.8276555303750266</v>
      </c>
      <c r="K18" s="870">
        <v>4.7038137997747773</v>
      </c>
      <c r="L18" s="870">
        <v>4.5903938824913464</v>
      </c>
      <c r="M18" s="870">
        <v>4.5337699549733923</v>
      </c>
      <c r="N18" s="870">
        <v>4.5888937411754611</v>
      </c>
      <c r="O18" s="870">
        <v>4.5677868913444479</v>
      </c>
      <c r="P18" s="870">
        <v>4.5289855072463769</v>
      </c>
      <c r="Q18" s="870">
        <v>4.5822442988269394</v>
      </c>
      <c r="R18" s="870">
        <v>4.6856686988466798</v>
      </c>
      <c r="S18" s="870">
        <v>4.8048401987938787</v>
      </c>
      <c r="T18" s="870">
        <v>5.0121051197910429</v>
      </c>
      <c r="U18" s="870">
        <v>5.168396925980856</v>
      </c>
      <c r="V18" s="870">
        <v>5.0435868931130505</v>
      </c>
      <c r="W18" s="870">
        <v>5.182638567175176</v>
      </c>
      <c r="X18" s="870">
        <v>5.137490713584957</v>
      </c>
      <c r="Y18" s="870">
        <v>5.0658735620882895</v>
      </c>
      <c r="Z18" s="886">
        <v>4.8702172568314781</v>
      </c>
    </row>
    <row r="19" spans="1:26" ht="13.5" customHeight="1">
      <c r="A19" s="897" t="s">
        <v>734</v>
      </c>
      <c r="B19" s="878" t="s">
        <v>735</v>
      </c>
      <c r="C19" s="898">
        <v>23189.751235972697</v>
      </c>
      <c r="D19" s="898">
        <v>25284.67924528302</v>
      </c>
      <c r="E19" s="898">
        <v>27767.419755794399</v>
      </c>
      <c r="F19" s="898">
        <v>27195.610619469029</v>
      </c>
      <c r="G19" s="898">
        <v>26680.509554140124</v>
      </c>
      <c r="H19" s="898">
        <v>26599.578313253009</v>
      </c>
      <c r="I19" s="898">
        <v>28565.913428976048</v>
      </c>
      <c r="J19" s="898">
        <v>33160.451763518198</v>
      </c>
      <c r="K19" s="898">
        <v>35132.829103637952</v>
      </c>
      <c r="L19" s="898">
        <v>37747.350911779205</v>
      </c>
      <c r="M19" s="898">
        <v>40203.864210906453</v>
      </c>
      <c r="N19" s="898">
        <v>42489.257356375529</v>
      </c>
      <c r="O19" s="898">
        <v>43953.381262637617</v>
      </c>
      <c r="P19" s="898">
        <v>44614.062927496583</v>
      </c>
      <c r="Q19" s="898">
        <v>50745.404411764699</v>
      </c>
      <c r="R19" s="898">
        <v>52277.246452968997</v>
      </c>
      <c r="S19" s="898">
        <v>54273.150040883076</v>
      </c>
      <c r="T19" s="898">
        <v>53864.181227143446</v>
      </c>
      <c r="U19" s="898">
        <v>50560.85981113372</v>
      </c>
      <c r="V19" s="898">
        <v>46885.04555622238</v>
      </c>
      <c r="W19" s="898">
        <v>46532.357553580769</v>
      </c>
      <c r="X19" s="898">
        <v>47031.89398901596</v>
      </c>
      <c r="Y19" s="898">
        <v>46521.00921882582</v>
      </c>
      <c r="Z19" s="899">
        <v>46845.88908280008</v>
      </c>
    </row>
    <row r="20" spans="1:26" ht="13.5" customHeight="1">
      <c r="A20" s="897" t="s">
        <v>736</v>
      </c>
      <c r="B20" s="878" t="s">
        <v>735</v>
      </c>
      <c r="C20" s="898">
        <v>28865.023934709254</v>
      </c>
      <c r="D20" s="898">
        <v>31215.094339622643</v>
      </c>
      <c r="E20" s="898">
        <v>34865.760035095416</v>
      </c>
      <c r="F20" s="898">
        <v>38469.026548672569</v>
      </c>
      <c r="G20" s="898">
        <v>44006.178343949046</v>
      </c>
      <c r="H20" s="898">
        <v>39535.120481927705</v>
      </c>
      <c r="I20" s="898">
        <v>44589.126285327264</v>
      </c>
      <c r="J20" s="898">
        <v>43997.539276925992</v>
      </c>
      <c r="K20" s="898">
        <v>45410.113764220529</v>
      </c>
      <c r="L20" s="898">
        <v>50582.86101527846</v>
      </c>
      <c r="M20" s="898">
        <v>55684.663536776214</v>
      </c>
      <c r="N20" s="898">
        <v>63689.047174217652</v>
      </c>
      <c r="O20" s="898">
        <v>70852.392720736912</v>
      </c>
      <c r="P20" s="898">
        <v>71310.642954856346</v>
      </c>
      <c r="Q20" s="898">
        <v>76798.65916955017</v>
      </c>
      <c r="R20" s="898">
        <v>79497.950604308993</v>
      </c>
      <c r="S20" s="898">
        <v>86049.264104660659</v>
      </c>
      <c r="T20" s="898">
        <v>93032.456318569704</v>
      </c>
      <c r="U20" s="898">
        <v>99328.272551781702</v>
      </c>
      <c r="V20" s="898">
        <v>102631.0218778984</v>
      </c>
      <c r="W20" s="898">
        <v>104742.91688447466</v>
      </c>
      <c r="X20" s="898">
        <v>94588.753967854078</v>
      </c>
      <c r="Y20" s="898">
        <v>85219.893255701129</v>
      </c>
      <c r="Z20" s="899">
        <v>81202.200891991466</v>
      </c>
    </row>
    <row r="21" spans="1:26" ht="19.5" customHeight="1">
      <c r="A21" s="877" t="s">
        <v>737</v>
      </c>
      <c r="B21" s="878" t="s">
        <v>457</v>
      </c>
      <c r="C21" s="900">
        <v>46.467636082820093</v>
      </c>
      <c r="D21" s="900">
        <v>47.91943043726215</v>
      </c>
      <c r="E21" s="900">
        <v>52.115573237413642</v>
      </c>
      <c r="F21" s="900">
        <v>55.014051463870899</v>
      </c>
      <c r="G21" s="900">
        <v>45.089037643279177</v>
      </c>
      <c r="H21" s="900">
        <v>53.343309879824851</v>
      </c>
      <c r="I21" s="900">
        <v>61.972680133094229</v>
      </c>
      <c r="J21" s="900">
        <v>71.646394769885205</v>
      </c>
      <c r="K21" s="900">
        <v>46.293634639911616</v>
      </c>
      <c r="L21" s="900">
        <v>36.303777774266585</v>
      </c>
      <c r="M21" s="900">
        <v>32.252190954596912</v>
      </c>
      <c r="N21" s="900">
        <v>38.253535839052368</v>
      </c>
      <c r="O21" s="900">
        <v>52.003645546480911</v>
      </c>
      <c r="P21" s="900">
        <v>49.249980201318699</v>
      </c>
      <c r="Q21" s="900">
        <v>68.422178953662481</v>
      </c>
      <c r="R21" s="900">
        <v>70.832201629133266</v>
      </c>
      <c r="S21" s="900">
        <v>90.445948998419141</v>
      </c>
      <c r="T21" s="900">
        <v>101.9550706620572</v>
      </c>
      <c r="U21" s="900">
        <v>59.587369751657938</v>
      </c>
      <c r="V21" s="900">
        <v>59.029038797449473</v>
      </c>
      <c r="W21" s="900">
        <v>48.457127067159178</v>
      </c>
      <c r="X21" s="900">
        <v>79.920420807137532</v>
      </c>
      <c r="Y21" s="900">
        <v>88.163530707359115</v>
      </c>
      <c r="Z21" s="901" t="s">
        <v>177</v>
      </c>
    </row>
    <row r="22" spans="1:26" ht="13.5" customHeight="1">
      <c r="A22" s="885" t="s">
        <v>418</v>
      </c>
      <c r="B22" s="878" t="s">
        <v>738</v>
      </c>
      <c r="C22" s="900">
        <v>15.207552828247966</v>
      </c>
      <c r="D22" s="900">
        <v>15.72013326066082</v>
      </c>
      <c r="E22" s="900">
        <v>19.478056431688405</v>
      </c>
      <c r="F22" s="900">
        <v>19.479056431688406</v>
      </c>
      <c r="G22" s="900">
        <v>8.3731470627432625</v>
      </c>
      <c r="H22" s="900">
        <v>9.3983079275689683</v>
      </c>
      <c r="I22" s="900">
        <v>11.621198402799372</v>
      </c>
      <c r="J22" s="900">
        <v>15.890993404798436</v>
      </c>
      <c r="K22" s="900">
        <v>11.097366361738262</v>
      </c>
      <c r="L22" s="900">
        <v>3.7360459340411492</v>
      </c>
      <c r="M22" s="900">
        <v>3.7628277934779266</v>
      </c>
      <c r="N22" s="900">
        <v>4.8353420790945787</v>
      </c>
      <c r="O22" s="900">
        <v>10.361959140505132</v>
      </c>
      <c r="P22" s="900">
        <v>-0.97783700000000007</v>
      </c>
      <c r="Q22" s="900">
        <v>15.059685</v>
      </c>
      <c r="R22" s="900">
        <v>11.441904599999999</v>
      </c>
      <c r="S22" s="900">
        <v>8.8039559800000013</v>
      </c>
      <c r="T22" s="900">
        <v>35.435484399999993</v>
      </c>
      <c r="U22" s="900">
        <v>20.323637399999999</v>
      </c>
      <c r="V22" s="900">
        <v>4.2247269999999997</v>
      </c>
      <c r="W22" s="900">
        <v>5.0797350000000003</v>
      </c>
      <c r="X22" s="900">
        <v>16.661817550000002</v>
      </c>
      <c r="Y22" s="900">
        <v>1.3442462976300749</v>
      </c>
      <c r="Z22" s="901" t="s">
        <v>177</v>
      </c>
    </row>
    <row r="23" spans="1:26" ht="13.5" customHeight="1">
      <c r="A23" s="885" t="s">
        <v>739</v>
      </c>
      <c r="B23" s="878" t="s">
        <v>738</v>
      </c>
      <c r="C23" s="900">
        <v>29.380621669058335</v>
      </c>
      <c r="D23" s="900">
        <v>30.319835591087539</v>
      </c>
      <c r="E23" s="900">
        <v>31.441495796761913</v>
      </c>
      <c r="F23" s="900">
        <v>34.670694311494408</v>
      </c>
      <c r="G23" s="900">
        <v>35.690729715710219</v>
      </c>
      <c r="H23" s="900">
        <v>41.894680222604471</v>
      </c>
      <c r="I23" s="900">
        <v>48.130299856505829</v>
      </c>
      <c r="J23" s="900">
        <v>55.23282093267391</v>
      </c>
      <c r="K23" s="900">
        <v>34.289000912802607</v>
      </c>
      <c r="L23" s="900">
        <v>32.156462110150287</v>
      </c>
      <c r="M23" s="900">
        <v>27.493500129444936</v>
      </c>
      <c r="N23" s="900">
        <v>32.11453086018777</v>
      </c>
      <c r="O23" s="900">
        <v>40.246010637019701</v>
      </c>
      <c r="P23" s="900">
        <v>48.9898992013187</v>
      </c>
      <c r="Q23" s="900">
        <v>52.859398953662478</v>
      </c>
      <c r="R23" s="900">
        <v>58.293971029133274</v>
      </c>
      <c r="S23" s="900">
        <v>80.517945018419141</v>
      </c>
      <c r="T23" s="900">
        <v>65.599808262057223</v>
      </c>
      <c r="U23" s="900">
        <v>38.965565351657936</v>
      </c>
      <c r="V23" s="900">
        <v>53.304667797449483</v>
      </c>
      <c r="W23" s="900">
        <v>43.911380067159172</v>
      </c>
      <c r="X23" s="900">
        <v>62.741553257137539</v>
      </c>
      <c r="Y23" s="900">
        <v>83.78599898199738</v>
      </c>
      <c r="Z23" s="901" t="s">
        <v>177</v>
      </c>
    </row>
    <row r="24" spans="1:26" ht="13.5" customHeight="1">
      <c r="A24" s="902" t="s">
        <v>740</v>
      </c>
      <c r="B24" s="903" t="s">
        <v>738</v>
      </c>
      <c r="C24" s="904">
        <v>1.8794615855137935</v>
      </c>
      <c r="D24" s="904">
        <v>1.8794615855137937</v>
      </c>
      <c r="E24" s="904">
        <v>1.1960210089633232</v>
      </c>
      <c r="F24" s="904">
        <v>0.86430072068808794</v>
      </c>
      <c r="G24" s="904">
        <v>1.0251608648257056</v>
      </c>
      <c r="H24" s="904">
        <v>2.0503217296514111</v>
      </c>
      <c r="I24" s="904">
        <v>2.2211818737890288</v>
      </c>
      <c r="J24" s="904">
        <v>0.52258043241285279</v>
      </c>
      <c r="K24" s="904">
        <v>0.90726736537074948</v>
      </c>
      <c r="L24" s="904">
        <v>0.41126973007514434</v>
      </c>
      <c r="M24" s="904">
        <v>0.99586303167405354</v>
      </c>
      <c r="N24" s="904">
        <v>1.3036628997700224</v>
      </c>
      <c r="O24" s="904">
        <v>1.3956757689560788</v>
      </c>
      <c r="P24" s="904">
        <v>1.2379179999999999</v>
      </c>
      <c r="Q24" s="904">
        <v>0.50309500000000007</v>
      </c>
      <c r="R24" s="904">
        <v>1.0963260000000001</v>
      </c>
      <c r="S24" s="904">
        <v>1.1240480000000002</v>
      </c>
      <c r="T24" s="904">
        <v>0.91977799999999987</v>
      </c>
      <c r="U24" s="904">
        <v>0.29816699999999996</v>
      </c>
      <c r="V24" s="904">
        <v>1.499644</v>
      </c>
      <c r="W24" s="904">
        <v>-0.53398800000000002</v>
      </c>
      <c r="X24" s="904">
        <v>0.51705000000000001</v>
      </c>
      <c r="Y24" s="904">
        <v>3.0332854277316601</v>
      </c>
      <c r="Z24" s="905" t="s">
        <v>177</v>
      </c>
    </row>
    <row r="25" spans="1:26">
      <c r="A25" s="865"/>
    </row>
    <row r="26" spans="1:26" s="281" customFormat="1" ht="12.75">
      <c r="A26" s="278" t="s">
        <v>1372</v>
      </c>
      <c r="B26" s="279"/>
      <c r="C26" s="279"/>
      <c r="D26" s="279"/>
      <c r="E26" s="279"/>
      <c r="F26" s="279"/>
      <c r="G26" s="279"/>
      <c r="H26" s="280"/>
      <c r="R26" s="439"/>
      <c r="S26" s="439"/>
      <c r="T26" s="438"/>
      <c r="U26" s="438"/>
      <c r="V26" s="438"/>
      <c r="W26" s="438"/>
      <c r="X26" s="438"/>
      <c r="Y26" s="438"/>
      <c r="Z26" s="439"/>
    </row>
    <row r="27" spans="1:26">
      <c r="N27" s="862"/>
      <c r="O27" s="862"/>
      <c r="P27" s="862"/>
      <c r="Z27" s="872"/>
    </row>
    <row r="28" spans="1:26">
      <c r="C28" s="898"/>
      <c r="D28" s="898"/>
      <c r="E28" s="898"/>
      <c r="F28" s="898"/>
      <c r="G28" s="898"/>
      <c r="H28" s="898"/>
      <c r="I28" s="898"/>
      <c r="J28" s="898"/>
      <c r="K28" s="898"/>
      <c r="L28" s="898"/>
      <c r="M28" s="898"/>
      <c r="N28" s="898"/>
      <c r="O28" s="898"/>
      <c r="P28" s="898"/>
      <c r="Q28" s="898"/>
      <c r="R28" s="898"/>
      <c r="S28" s="898"/>
      <c r="T28" s="898"/>
      <c r="U28" s="898"/>
      <c r="V28" s="898"/>
      <c r="W28" s="898"/>
      <c r="X28" s="898"/>
      <c r="Y28" s="906"/>
      <c r="Z28" s="872"/>
    </row>
    <row r="29" spans="1:26">
      <c r="C29" s="898"/>
      <c r="D29" s="898"/>
      <c r="E29" s="898"/>
      <c r="F29" s="898"/>
      <c r="G29" s="898"/>
      <c r="H29" s="898"/>
      <c r="I29" s="898"/>
      <c r="J29" s="898"/>
      <c r="K29" s="898"/>
      <c r="L29" s="898"/>
      <c r="M29" s="898"/>
      <c r="N29" s="898"/>
      <c r="O29" s="898"/>
      <c r="P29" s="898"/>
      <c r="Q29" s="898"/>
      <c r="R29" s="898"/>
      <c r="S29" s="898"/>
      <c r="T29" s="898"/>
      <c r="U29" s="898"/>
      <c r="V29" s="898"/>
      <c r="W29" s="898"/>
      <c r="X29" s="898"/>
      <c r="Y29" s="906"/>
      <c r="Z29" s="907"/>
    </row>
    <row r="30" spans="1:26">
      <c r="C30" s="898"/>
      <c r="D30" s="898"/>
      <c r="E30" s="898"/>
      <c r="F30" s="898"/>
      <c r="G30" s="898"/>
      <c r="H30" s="898"/>
      <c r="I30" s="898"/>
      <c r="J30" s="898"/>
      <c r="K30" s="898"/>
      <c r="L30" s="898"/>
      <c r="M30" s="898"/>
      <c r="N30" s="898"/>
      <c r="O30" s="898"/>
      <c r="P30" s="898"/>
      <c r="Q30" s="898"/>
      <c r="R30" s="898"/>
      <c r="S30" s="898"/>
      <c r="T30" s="898"/>
      <c r="U30" s="898"/>
      <c r="V30" s="898"/>
      <c r="W30" s="898"/>
      <c r="X30" s="898"/>
      <c r="Y30" s="906"/>
      <c r="Z30" s="908"/>
    </row>
    <row r="31" spans="1:26">
      <c r="C31" s="908"/>
      <c r="D31" s="908"/>
      <c r="E31" s="908"/>
      <c r="F31" s="908"/>
      <c r="G31" s="908"/>
      <c r="H31" s="908"/>
      <c r="I31" s="908"/>
      <c r="J31" s="908"/>
      <c r="K31" s="908"/>
      <c r="L31" s="908"/>
      <c r="M31" s="908"/>
      <c r="N31" s="908"/>
      <c r="O31" s="908"/>
      <c r="P31" s="908"/>
      <c r="Q31" s="908"/>
      <c r="R31" s="908"/>
      <c r="S31" s="908"/>
      <c r="T31" s="908"/>
      <c r="U31" s="908"/>
      <c r="V31" s="908"/>
      <c r="W31" s="908"/>
      <c r="X31" s="908"/>
      <c r="Y31" s="908"/>
      <c r="Z31" s="908"/>
    </row>
    <row r="32" spans="1:26">
      <c r="C32" s="909"/>
      <c r="D32" s="910"/>
      <c r="E32" s="910"/>
      <c r="F32" s="910"/>
      <c r="G32" s="910"/>
      <c r="H32" s="908"/>
      <c r="I32" s="908"/>
      <c r="J32" s="908"/>
      <c r="K32" s="908"/>
      <c r="L32" s="908"/>
      <c r="M32" s="908"/>
      <c r="N32" s="908"/>
      <c r="O32" s="908"/>
      <c r="P32" s="908"/>
      <c r="Q32" s="908"/>
      <c r="R32" s="908"/>
      <c r="S32" s="908"/>
      <c r="T32" s="908"/>
      <c r="U32" s="908"/>
      <c r="V32" s="908"/>
      <c r="W32" s="908"/>
      <c r="X32" s="908"/>
      <c r="Y32" s="908"/>
      <c r="Z32" s="908"/>
    </row>
    <row r="33" spans="3:26">
      <c r="C33" s="908"/>
      <c r="D33" s="908"/>
      <c r="E33" s="908"/>
      <c r="F33" s="908"/>
      <c r="G33" s="908"/>
      <c r="H33" s="908"/>
      <c r="I33" s="908"/>
      <c r="J33" s="908"/>
      <c r="K33" s="908"/>
      <c r="L33" s="908"/>
      <c r="M33" s="908"/>
      <c r="N33" s="908"/>
      <c r="O33" s="908"/>
      <c r="P33" s="908"/>
      <c r="Q33" s="908"/>
      <c r="R33" s="908"/>
      <c r="S33" s="908"/>
      <c r="T33" s="908"/>
      <c r="U33" s="908"/>
      <c r="V33" s="908"/>
      <c r="W33" s="908"/>
      <c r="X33" s="908"/>
      <c r="Y33" s="908"/>
      <c r="Z33" s="908"/>
    </row>
    <row r="34" spans="3:26">
      <c r="C34" s="908"/>
      <c r="D34" s="908"/>
      <c r="E34" s="908"/>
      <c r="F34" s="908"/>
      <c r="G34" s="908"/>
      <c r="H34" s="908"/>
      <c r="I34" s="908"/>
      <c r="J34" s="908"/>
      <c r="K34" s="908"/>
      <c r="L34" s="908"/>
      <c r="M34" s="908"/>
      <c r="N34" s="908"/>
      <c r="O34" s="908"/>
      <c r="P34" s="908"/>
      <c r="Q34" s="908"/>
      <c r="R34" s="908"/>
      <c r="S34" s="908"/>
      <c r="T34" s="908"/>
      <c r="U34" s="908"/>
      <c r="V34" s="908"/>
      <c r="W34" s="908"/>
      <c r="X34" s="908"/>
      <c r="Y34" s="908"/>
      <c r="Z34" s="908"/>
    </row>
    <row r="35" spans="3:26">
      <c r="C35" s="908"/>
      <c r="D35" s="908"/>
      <c r="E35" s="908"/>
      <c r="F35" s="908"/>
      <c r="G35" s="908"/>
      <c r="H35" s="908"/>
      <c r="I35" s="908"/>
      <c r="J35" s="908"/>
      <c r="K35" s="908"/>
      <c r="L35" s="908"/>
      <c r="M35" s="908"/>
      <c r="N35" s="908"/>
      <c r="O35" s="908"/>
      <c r="P35" s="908"/>
      <c r="Q35" s="908"/>
      <c r="R35" s="908"/>
      <c r="S35" s="908"/>
      <c r="T35" s="908"/>
      <c r="U35" s="908"/>
      <c r="V35" s="908"/>
      <c r="W35" s="908"/>
      <c r="X35" s="908"/>
      <c r="Y35" s="908"/>
      <c r="Z35" s="908"/>
    </row>
    <row r="36" spans="3:26">
      <c r="C36" s="890"/>
      <c r="D36" s="890"/>
      <c r="E36" s="890"/>
      <c r="F36" s="890"/>
      <c r="G36" s="890"/>
      <c r="H36" s="890"/>
      <c r="I36" s="890"/>
      <c r="J36" s="890"/>
      <c r="K36" s="890"/>
      <c r="L36" s="890"/>
      <c r="M36" s="890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890"/>
    </row>
    <row r="37" spans="3:26">
      <c r="C37" s="906"/>
      <c r="D37" s="906"/>
      <c r="E37" s="906"/>
      <c r="F37" s="906"/>
      <c r="G37" s="906"/>
      <c r="H37" s="906"/>
      <c r="I37" s="906"/>
      <c r="J37" s="906"/>
      <c r="K37" s="906"/>
      <c r="L37" s="906"/>
      <c r="M37" s="906"/>
      <c r="N37" s="906"/>
      <c r="O37" s="906"/>
      <c r="P37" s="906"/>
      <c r="Q37" s="906"/>
      <c r="R37" s="906"/>
      <c r="S37" s="906"/>
      <c r="T37" s="906"/>
      <c r="U37" s="906"/>
      <c r="V37" s="906"/>
      <c r="W37" s="906"/>
      <c r="X37" s="906"/>
      <c r="Y37" s="906"/>
      <c r="Z37" s="906"/>
    </row>
    <row r="38" spans="3:26"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</row>
    <row r="39" spans="3:26">
      <c r="C39" s="906"/>
      <c r="D39" s="906"/>
      <c r="E39" s="906"/>
      <c r="F39" s="906"/>
      <c r="G39" s="906"/>
      <c r="H39" s="906"/>
      <c r="I39" s="906"/>
      <c r="J39" s="906"/>
      <c r="K39" s="906"/>
      <c r="L39" s="906"/>
      <c r="M39" s="906"/>
      <c r="N39" s="906"/>
      <c r="O39" s="906"/>
      <c r="P39" s="906"/>
      <c r="Q39" s="906"/>
      <c r="R39" s="906"/>
      <c r="S39" s="906"/>
      <c r="T39" s="906"/>
      <c r="U39" s="906"/>
      <c r="V39" s="906"/>
      <c r="W39" s="906"/>
      <c r="X39" s="906"/>
      <c r="Y39" s="906"/>
      <c r="Z39" s="906"/>
    </row>
    <row r="40" spans="3:26">
      <c r="C40" s="906"/>
      <c r="D40" s="906"/>
      <c r="E40" s="906"/>
      <c r="F40" s="906"/>
      <c r="G40" s="906"/>
      <c r="H40" s="906"/>
      <c r="I40" s="906"/>
      <c r="J40" s="906"/>
      <c r="K40" s="906"/>
      <c r="L40" s="906"/>
      <c r="M40" s="906"/>
      <c r="N40" s="906"/>
      <c r="O40" s="906"/>
      <c r="P40" s="906"/>
      <c r="Q40" s="906"/>
      <c r="R40" s="906"/>
      <c r="S40" s="906"/>
      <c r="T40" s="906"/>
      <c r="U40" s="906"/>
      <c r="V40" s="906"/>
      <c r="W40" s="906"/>
      <c r="X40" s="906"/>
      <c r="Y40" s="906"/>
      <c r="Z40" s="906"/>
    </row>
    <row r="41" spans="3:26">
      <c r="C41" s="911"/>
      <c r="D41" s="911"/>
      <c r="E41" s="911"/>
      <c r="F41" s="911"/>
      <c r="G41" s="911"/>
      <c r="H41" s="911"/>
      <c r="I41" s="911"/>
      <c r="J41" s="911"/>
      <c r="K41" s="911"/>
      <c r="L41" s="911"/>
      <c r="M41" s="911"/>
      <c r="N41" s="911"/>
      <c r="O41" s="911"/>
      <c r="P41" s="911"/>
      <c r="Q41" s="911"/>
      <c r="R41" s="911"/>
      <c r="S41" s="911"/>
      <c r="T41" s="911"/>
      <c r="U41" s="911"/>
      <c r="V41" s="911"/>
      <c r="W41" s="911"/>
      <c r="X41" s="911"/>
      <c r="Y41" s="911"/>
      <c r="Z41" s="911"/>
    </row>
    <row r="42" spans="3:26">
      <c r="C42" s="911"/>
      <c r="D42" s="911"/>
      <c r="E42" s="911"/>
      <c r="F42" s="911"/>
      <c r="G42" s="911"/>
      <c r="H42" s="911"/>
      <c r="I42" s="911"/>
      <c r="J42" s="911"/>
      <c r="K42" s="911"/>
      <c r="L42" s="911"/>
      <c r="M42" s="911"/>
      <c r="N42" s="911"/>
      <c r="O42" s="911"/>
      <c r="P42" s="911"/>
      <c r="Q42" s="911"/>
      <c r="R42" s="911"/>
      <c r="S42" s="911"/>
      <c r="T42" s="911"/>
      <c r="U42" s="911"/>
      <c r="V42" s="911"/>
      <c r="W42" s="911"/>
      <c r="X42" s="911"/>
      <c r="Y42" s="911"/>
      <c r="Z42" s="911"/>
    </row>
    <row r="43" spans="3:26"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</row>
    <row r="44" spans="3:26"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</row>
    <row r="45" spans="3:26">
      <c r="C45" s="908"/>
      <c r="D45" s="908"/>
      <c r="E45" s="908"/>
      <c r="F45" s="908"/>
      <c r="G45" s="908"/>
      <c r="H45" s="908"/>
      <c r="I45" s="908"/>
      <c r="J45" s="908"/>
      <c r="K45" s="908"/>
      <c r="L45" s="908"/>
      <c r="M45" s="908"/>
      <c r="N45" s="908"/>
      <c r="O45" s="908"/>
      <c r="P45" s="908"/>
      <c r="Q45" s="908"/>
      <c r="R45" s="908"/>
      <c r="S45" s="908"/>
      <c r="T45" s="908"/>
      <c r="U45" s="908"/>
      <c r="V45" s="908"/>
      <c r="W45" s="908"/>
      <c r="X45" s="908"/>
      <c r="Y45" s="908"/>
      <c r="Z45" s="908"/>
    </row>
  </sheetData>
  <pageMargins left="0.78740157480314965" right="0.86614173228346458" top="0.78740157480314965" bottom="0.78740157480314965" header="0.51181102362204722" footer="0.51181102362204722"/>
  <pageSetup paperSize="9" scale="53" firstPageNumber="453" orientation="landscape" useFirstPageNumber="1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AJ12"/>
  <sheetViews>
    <sheetView workbookViewId="0"/>
  </sheetViews>
  <sheetFormatPr defaultColWidth="10.7109375" defaultRowHeight="12"/>
  <cols>
    <col min="1" max="1" width="5.28515625" style="862" customWidth="1"/>
    <col min="2" max="2" width="46" style="862" customWidth="1"/>
    <col min="3" max="22" width="7.85546875" style="862" bestFit="1" customWidth="1"/>
    <col min="23" max="25" width="7.85546875" style="863" bestFit="1" customWidth="1"/>
    <col min="26" max="26" width="7.85546875" style="862" bestFit="1" customWidth="1"/>
    <col min="27" max="257" width="10.7109375" style="862"/>
    <col min="258" max="258" width="5.28515625" style="862" customWidth="1"/>
    <col min="259" max="259" width="46" style="862" customWidth="1"/>
    <col min="260" max="282" width="7.85546875" style="862" bestFit="1" customWidth="1"/>
    <col min="283" max="513" width="10.7109375" style="862"/>
    <col min="514" max="514" width="5.28515625" style="862" customWidth="1"/>
    <col min="515" max="515" width="46" style="862" customWidth="1"/>
    <col min="516" max="538" width="7.85546875" style="862" bestFit="1" customWidth="1"/>
    <col min="539" max="769" width="10.7109375" style="862"/>
    <col min="770" max="770" width="5.28515625" style="862" customWidth="1"/>
    <col min="771" max="771" width="46" style="862" customWidth="1"/>
    <col min="772" max="794" width="7.85546875" style="862" bestFit="1" customWidth="1"/>
    <col min="795" max="1025" width="10.7109375" style="862"/>
    <col min="1026" max="1026" width="5.28515625" style="862" customWidth="1"/>
    <col min="1027" max="1027" width="46" style="862" customWidth="1"/>
    <col min="1028" max="1050" width="7.85546875" style="862" bestFit="1" customWidth="1"/>
    <col min="1051" max="1281" width="10.7109375" style="862"/>
    <col min="1282" max="1282" width="5.28515625" style="862" customWidth="1"/>
    <col min="1283" max="1283" width="46" style="862" customWidth="1"/>
    <col min="1284" max="1306" width="7.85546875" style="862" bestFit="1" customWidth="1"/>
    <col min="1307" max="1537" width="10.7109375" style="862"/>
    <col min="1538" max="1538" width="5.28515625" style="862" customWidth="1"/>
    <col min="1539" max="1539" width="46" style="862" customWidth="1"/>
    <col min="1540" max="1562" width="7.85546875" style="862" bestFit="1" customWidth="1"/>
    <col min="1563" max="1793" width="10.7109375" style="862"/>
    <col min="1794" max="1794" width="5.28515625" style="862" customWidth="1"/>
    <col min="1795" max="1795" width="46" style="862" customWidth="1"/>
    <col min="1796" max="1818" width="7.85546875" style="862" bestFit="1" customWidth="1"/>
    <col min="1819" max="2049" width="10.7109375" style="862"/>
    <col min="2050" max="2050" width="5.28515625" style="862" customWidth="1"/>
    <col min="2051" max="2051" width="46" style="862" customWidth="1"/>
    <col min="2052" max="2074" width="7.85546875" style="862" bestFit="1" customWidth="1"/>
    <col min="2075" max="2305" width="10.7109375" style="862"/>
    <col min="2306" max="2306" width="5.28515625" style="862" customWidth="1"/>
    <col min="2307" max="2307" width="46" style="862" customWidth="1"/>
    <col min="2308" max="2330" width="7.85546875" style="862" bestFit="1" customWidth="1"/>
    <col min="2331" max="2561" width="10.7109375" style="862"/>
    <col min="2562" max="2562" width="5.28515625" style="862" customWidth="1"/>
    <col min="2563" max="2563" width="46" style="862" customWidth="1"/>
    <col min="2564" max="2586" width="7.85546875" style="862" bestFit="1" customWidth="1"/>
    <col min="2587" max="2817" width="10.7109375" style="862"/>
    <col min="2818" max="2818" width="5.28515625" style="862" customWidth="1"/>
    <col min="2819" max="2819" width="46" style="862" customWidth="1"/>
    <col min="2820" max="2842" width="7.85546875" style="862" bestFit="1" customWidth="1"/>
    <col min="2843" max="3073" width="10.7109375" style="862"/>
    <col min="3074" max="3074" width="5.28515625" style="862" customWidth="1"/>
    <col min="3075" max="3075" width="46" style="862" customWidth="1"/>
    <col min="3076" max="3098" width="7.85546875" style="862" bestFit="1" customWidth="1"/>
    <col min="3099" max="3329" width="10.7109375" style="862"/>
    <col min="3330" max="3330" width="5.28515625" style="862" customWidth="1"/>
    <col min="3331" max="3331" width="46" style="862" customWidth="1"/>
    <col min="3332" max="3354" width="7.85546875" style="862" bestFit="1" customWidth="1"/>
    <col min="3355" max="3585" width="10.7109375" style="862"/>
    <col min="3586" max="3586" width="5.28515625" style="862" customWidth="1"/>
    <col min="3587" max="3587" width="46" style="862" customWidth="1"/>
    <col min="3588" max="3610" width="7.85546875" style="862" bestFit="1" customWidth="1"/>
    <col min="3611" max="3841" width="10.7109375" style="862"/>
    <col min="3842" max="3842" width="5.28515625" style="862" customWidth="1"/>
    <col min="3843" max="3843" width="46" style="862" customWidth="1"/>
    <col min="3844" max="3866" width="7.85546875" style="862" bestFit="1" customWidth="1"/>
    <col min="3867" max="4097" width="10.7109375" style="862"/>
    <col min="4098" max="4098" width="5.28515625" style="862" customWidth="1"/>
    <col min="4099" max="4099" width="46" style="862" customWidth="1"/>
    <col min="4100" max="4122" width="7.85546875" style="862" bestFit="1" customWidth="1"/>
    <col min="4123" max="4353" width="10.7109375" style="862"/>
    <col min="4354" max="4354" width="5.28515625" style="862" customWidth="1"/>
    <col min="4355" max="4355" width="46" style="862" customWidth="1"/>
    <col min="4356" max="4378" width="7.85546875" style="862" bestFit="1" customWidth="1"/>
    <col min="4379" max="4609" width="10.7109375" style="862"/>
    <col min="4610" max="4610" width="5.28515625" style="862" customWidth="1"/>
    <col min="4611" max="4611" width="46" style="862" customWidth="1"/>
    <col min="4612" max="4634" width="7.85546875" style="862" bestFit="1" customWidth="1"/>
    <col min="4635" max="4865" width="10.7109375" style="862"/>
    <col min="4866" max="4866" width="5.28515625" style="862" customWidth="1"/>
    <col min="4867" max="4867" width="46" style="862" customWidth="1"/>
    <col min="4868" max="4890" width="7.85546875" style="862" bestFit="1" customWidth="1"/>
    <col min="4891" max="5121" width="10.7109375" style="862"/>
    <col min="5122" max="5122" width="5.28515625" style="862" customWidth="1"/>
    <col min="5123" max="5123" width="46" style="862" customWidth="1"/>
    <col min="5124" max="5146" width="7.85546875" style="862" bestFit="1" customWidth="1"/>
    <col min="5147" max="5377" width="10.7109375" style="862"/>
    <col min="5378" max="5378" width="5.28515625" style="862" customWidth="1"/>
    <col min="5379" max="5379" width="46" style="862" customWidth="1"/>
    <col min="5380" max="5402" width="7.85546875" style="862" bestFit="1" customWidth="1"/>
    <col min="5403" max="5633" width="10.7109375" style="862"/>
    <col min="5634" max="5634" width="5.28515625" style="862" customWidth="1"/>
    <col min="5635" max="5635" width="46" style="862" customWidth="1"/>
    <col min="5636" max="5658" width="7.85546875" style="862" bestFit="1" customWidth="1"/>
    <col min="5659" max="5889" width="10.7109375" style="862"/>
    <col min="5890" max="5890" width="5.28515625" style="862" customWidth="1"/>
    <col min="5891" max="5891" width="46" style="862" customWidth="1"/>
    <col min="5892" max="5914" width="7.85546875" style="862" bestFit="1" customWidth="1"/>
    <col min="5915" max="6145" width="10.7109375" style="862"/>
    <col min="6146" max="6146" width="5.28515625" style="862" customWidth="1"/>
    <col min="6147" max="6147" width="46" style="862" customWidth="1"/>
    <col min="6148" max="6170" width="7.85546875" style="862" bestFit="1" customWidth="1"/>
    <col min="6171" max="6401" width="10.7109375" style="862"/>
    <col min="6402" max="6402" width="5.28515625" style="862" customWidth="1"/>
    <col min="6403" max="6403" width="46" style="862" customWidth="1"/>
    <col min="6404" max="6426" width="7.85546875" style="862" bestFit="1" customWidth="1"/>
    <col min="6427" max="6657" width="10.7109375" style="862"/>
    <col min="6658" max="6658" width="5.28515625" style="862" customWidth="1"/>
    <col min="6659" max="6659" width="46" style="862" customWidth="1"/>
    <col min="6660" max="6682" width="7.85546875" style="862" bestFit="1" customWidth="1"/>
    <col min="6683" max="6913" width="10.7109375" style="862"/>
    <col min="6914" max="6914" width="5.28515625" style="862" customWidth="1"/>
    <col min="6915" max="6915" width="46" style="862" customWidth="1"/>
    <col min="6916" max="6938" width="7.85546875" style="862" bestFit="1" customWidth="1"/>
    <col min="6939" max="7169" width="10.7109375" style="862"/>
    <col min="7170" max="7170" width="5.28515625" style="862" customWidth="1"/>
    <col min="7171" max="7171" width="46" style="862" customWidth="1"/>
    <col min="7172" max="7194" width="7.85546875" style="862" bestFit="1" customWidth="1"/>
    <col min="7195" max="7425" width="10.7109375" style="862"/>
    <col min="7426" max="7426" width="5.28515625" style="862" customWidth="1"/>
    <col min="7427" max="7427" width="46" style="862" customWidth="1"/>
    <col min="7428" max="7450" width="7.85546875" style="862" bestFit="1" customWidth="1"/>
    <col min="7451" max="7681" width="10.7109375" style="862"/>
    <col min="7682" max="7682" width="5.28515625" style="862" customWidth="1"/>
    <col min="7683" max="7683" width="46" style="862" customWidth="1"/>
    <col min="7684" max="7706" width="7.85546875" style="862" bestFit="1" customWidth="1"/>
    <col min="7707" max="7937" width="10.7109375" style="862"/>
    <col min="7938" max="7938" width="5.28515625" style="862" customWidth="1"/>
    <col min="7939" max="7939" width="46" style="862" customWidth="1"/>
    <col min="7940" max="7962" width="7.85546875" style="862" bestFit="1" customWidth="1"/>
    <col min="7963" max="8193" width="10.7109375" style="862"/>
    <col min="8194" max="8194" width="5.28515625" style="862" customWidth="1"/>
    <col min="8195" max="8195" width="46" style="862" customWidth="1"/>
    <col min="8196" max="8218" width="7.85546875" style="862" bestFit="1" customWidth="1"/>
    <col min="8219" max="8449" width="10.7109375" style="862"/>
    <col min="8450" max="8450" width="5.28515625" style="862" customWidth="1"/>
    <col min="8451" max="8451" width="46" style="862" customWidth="1"/>
    <col min="8452" max="8474" width="7.85546875" style="862" bestFit="1" customWidth="1"/>
    <col min="8475" max="8705" width="10.7109375" style="862"/>
    <col min="8706" max="8706" width="5.28515625" style="862" customWidth="1"/>
    <col min="8707" max="8707" width="46" style="862" customWidth="1"/>
    <col min="8708" max="8730" width="7.85546875" style="862" bestFit="1" customWidth="1"/>
    <col min="8731" max="8961" width="10.7109375" style="862"/>
    <col min="8962" max="8962" width="5.28515625" style="862" customWidth="1"/>
    <col min="8963" max="8963" width="46" style="862" customWidth="1"/>
    <col min="8964" max="8986" width="7.85546875" style="862" bestFit="1" customWidth="1"/>
    <col min="8987" max="9217" width="10.7109375" style="862"/>
    <col min="9218" max="9218" width="5.28515625" style="862" customWidth="1"/>
    <col min="9219" max="9219" width="46" style="862" customWidth="1"/>
    <col min="9220" max="9242" width="7.85546875" style="862" bestFit="1" customWidth="1"/>
    <col min="9243" max="9473" width="10.7109375" style="862"/>
    <col min="9474" max="9474" width="5.28515625" style="862" customWidth="1"/>
    <col min="9475" max="9475" width="46" style="862" customWidth="1"/>
    <col min="9476" max="9498" width="7.85546875" style="862" bestFit="1" customWidth="1"/>
    <col min="9499" max="9729" width="10.7109375" style="862"/>
    <col min="9730" max="9730" width="5.28515625" style="862" customWidth="1"/>
    <col min="9731" max="9731" width="46" style="862" customWidth="1"/>
    <col min="9732" max="9754" width="7.85546875" style="862" bestFit="1" customWidth="1"/>
    <col min="9755" max="9985" width="10.7109375" style="862"/>
    <col min="9986" max="9986" width="5.28515625" style="862" customWidth="1"/>
    <col min="9987" max="9987" width="46" style="862" customWidth="1"/>
    <col min="9988" max="10010" width="7.85546875" style="862" bestFit="1" customWidth="1"/>
    <col min="10011" max="10241" width="10.7109375" style="862"/>
    <col min="10242" max="10242" width="5.28515625" style="862" customWidth="1"/>
    <col min="10243" max="10243" width="46" style="862" customWidth="1"/>
    <col min="10244" max="10266" width="7.85546875" style="862" bestFit="1" customWidth="1"/>
    <col min="10267" max="10497" width="10.7109375" style="862"/>
    <col min="10498" max="10498" width="5.28515625" style="862" customWidth="1"/>
    <col min="10499" max="10499" width="46" style="862" customWidth="1"/>
    <col min="10500" max="10522" width="7.85546875" style="862" bestFit="1" customWidth="1"/>
    <col min="10523" max="10753" width="10.7109375" style="862"/>
    <col min="10754" max="10754" width="5.28515625" style="862" customWidth="1"/>
    <col min="10755" max="10755" width="46" style="862" customWidth="1"/>
    <col min="10756" max="10778" width="7.85546875" style="862" bestFit="1" customWidth="1"/>
    <col min="10779" max="11009" width="10.7109375" style="862"/>
    <col min="11010" max="11010" width="5.28515625" style="862" customWidth="1"/>
    <col min="11011" max="11011" width="46" style="862" customWidth="1"/>
    <col min="11012" max="11034" width="7.85546875" style="862" bestFit="1" customWidth="1"/>
    <col min="11035" max="11265" width="10.7109375" style="862"/>
    <col min="11266" max="11266" width="5.28515625" style="862" customWidth="1"/>
    <col min="11267" max="11267" width="46" style="862" customWidth="1"/>
    <col min="11268" max="11290" width="7.85546875" style="862" bestFit="1" customWidth="1"/>
    <col min="11291" max="11521" width="10.7109375" style="862"/>
    <col min="11522" max="11522" width="5.28515625" style="862" customWidth="1"/>
    <col min="11523" max="11523" width="46" style="862" customWidth="1"/>
    <col min="11524" max="11546" width="7.85546875" style="862" bestFit="1" customWidth="1"/>
    <col min="11547" max="11777" width="10.7109375" style="862"/>
    <col min="11778" max="11778" width="5.28515625" style="862" customWidth="1"/>
    <col min="11779" max="11779" width="46" style="862" customWidth="1"/>
    <col min="11780" max="11802" width="7.85546875" style="862" bestFit="1" customWidth="1"/>
    <col min="11803" max="12033" width="10.7109375" style="862"/>
    <col min="12034" max="12034" width="5.28515625" style="862" customWidth="1"/>
    <col min="12035" max="12035" width="46" style="862" customWidth="1"/>
    <col min="12036" max="12058" width="7.85546875" style="862" bestFit="1" customWidth="1"/>
    <col min="12059" max="12289" width="10.7109375" style="862"/>
    <col min="12290" max="12290" width="5.28515625" style="862" customWidth="1"/>
    <col min="12291" max="12291" width="46" style="862" customWidth="1"/>
    <col min="12292" max="12314" width="7.85546875" style="862" bestFit="1" customWidth="1"/>
    <col min="12315" max="12545" width="10.7109375" style="862"/>
    <col min="12546" max="12546" width="5.28515625" style="862" customWidth="1"/>
    <col min="12547" max="12547" width="46" style="862" customWidth="1"/>
    <col min="12548" max="12570" width="7.85546875" style="862" bestFit="1" customWidth="1"/>
    <col min="12571" max="12801" width="10.7109375" style="862"/>
    <col min="12802" max="12802" width="5.28515625" style="862" customWidth="1"/>
    <col min="12803" max="12803" width="46" style="862" customWidth="1"/>
    <col min="12804" max="12826" width="7.85546875" style="862" bestFit="1" customWidth="1"/>
    <col min="12827" max="13057" width="10.7109375" style="862"/>
    <col min="13058" max="13058" width="5.28515625" style="862" customWidth="1"/>
    <col min="13059" max="13059" width="46" style="862" customWidth="1"/>
    <col min="13060" max="13082" width="7.85546875" style="862" bestFit="1" customWidth="1"/>
    <col min="13083" max="13313" width="10.7109375" style="862"/>
    <col min="13314" max="13314" width="5.28515625" style="862" customWidth="1"/>
    <col min="13315" max="13315" width="46" style="862" customWidth="1"/>
    <col min="13316" max="13338" width="7.85546875" style="862" bestFit="1" customWidth="1"/>
    <col min="13339" max="13569" width="10.7109375" style="862"/>
    <col min="13570" max="13570" width="5.28515625" style="862" customWidth="1"/>
    <col min="13571" max="13571" width="46" style="862" customWidth="1"/>
    <col min="13572" max="13594" width="7.85546875" style="862" bestFit="1" customWidth="1"/>
    <col min="13595" max="13825" width="10.7109375" style="862"/>
    <col min="13826" max="13826" width="5.28515625" style="862" customWidth="1"/>
    <col min="13827" max="13827" width="46" style="862" customWidth="1"/>
    <col min="13828" max="13850" width="7.85546875" style="862" bestFit="1" customWidth="1"/>
    <col min="13851" max="14081" width="10.7109375" style="862"/>
    <col min="14082" max="14082" width="5.28515625" style="862" customWidth="1"/>
    <col min="14083" max="14083" width="46" style="862" customWidth="1"/>
    <col min="14084" max="14106" width="7.85546875" style="862" bestFit="1" customWidth="1"/>
    <col min="14107" max="14337" width="10.7109375" style="862"/>
    <col min="14338" max="14338" width="5.28515625" style="862" customWidth="1"/>
    <col min="14339" max="14339" width="46" style="862" customWidth="1"/>
    <col min="14340" max="14362" width="7.85546875" style="862" bestFit="1" customWidth="1"/>
    <col min="14363" max="14593" width="10.7109375" style="862"/>
    <col min="14594" max="14594" width="5.28515625" style="862" customWidth="1"/>
    <col min="14595" max="14595" width="46" style="862" customWidth="1"/>
    <col min="14596" max="14618" width="7.85546875" style="862" bestFit="1" customWidth="1"/>
    <col min="14619" max="14849" width="10.7109375" style="862"/>
    <col min="14850" max="14850" width="5.28515625" style="862" customWidth="1"/>
    <col min="14851" max="14851" width="46" style="862" customWidth="1"/>
    <col min="14852" max="14874" width="7.85546875" style="862" bestFit="1" customWidth="1"/>
    <col min="14875" max="15105" width="10.7109375" style="862"/>
    <col min="15106" max="15106" width="5.28515625" style="862" customWidth="1"/>
    <col min="15107" max="15107" width="46" style="862" customWidth="1"/>
    <col min="15108" max="15130" width="7.85546875" style="862" bestFit="1" customWidth="1"/>
    <col min="15131" max="15361" width="10.7109375" style="862"/>
    <col min="15362" max="15362" width="5.28515625" style="862" customWidth="1"/>
    <col min="15363" max="15363" width="46" style="862" customWidth="1"/>
    <col min="15364" max="15386" width="7.85546875" style="862" bestFit="1" customWidth="1"/>
    <col min="15387" max="15617" width="10.7109375" style="862"/>
    <col min="15618" max="15618" width="5.28515625" style="862" customWidth="1"/>
    <col min="15619" max="15619" width="46" style="862" customWidth="1"/>
    <col min="15620" max="15642" width="7.85546875" style="862" bestFit="1" customWidth="1"/>
    <col min="15643" max="15873" width="10.7109375" style="862"/>
    <col min="15874" max="15874" width="5.28515625" style="862" customWidth="1"/>
    <col min="15875" max="15875" width="46" style="862" customWidth="1"/>
    <col min="15876" max="15898" width="7.85546875" style="862" bestFit="1" customWidth="1"/>
    <col min="15899" max="16129" width="10.7109375" style="862"/>
    <col min="16130" max="16130" width="5.28515625" style="862" customWidth="1"/>
    <col min="16131" max="16131" width="46" style="862" customWidth="1"/>
    <col min="16132" max="16154" width="7.85546875" style="862" bestFit="1" customWidth="1"/>
    <col min="16155" max="16384" width="10.7109375" style="862"/>
  </cols>
  <sheetData>
    <row r="1" spans="1:36">
      <c r="W1" s="868"/>
      <c r="X1" s="868"/>
      <c r="Y1" s="868"/>
      <c r="Z1" s="867" t="s">
        <v>98</v>
      </c>
    </row>
    <row r="2" spans="1:36">
      <c r="W2" s="868"/>
      <c r="X2" s="868"/>
      <c r="Y2" s="868"/>
      <c r="Z2" s="867" t="s">
        <v>708</v>
      </c>
    </row>
    <row r="4" spans="1:36" ht="12.75" customHeight="1">
      <c r="A4" s="816" t="s">
        <v>741</v>
      </c>
      <c r="W4" s="912"/>
      <c r="X4" s="912"/>
      <c r="Y4" s="1747"/>
      <c r="Z4" s="1749" t="s">
        <v>47</v>
      </c>
    </row>
    <row r="5" spans="1:36" ht="4.5" customHeight="1">
      <c r="B5" s="866"/>
      <c r="C5" s="866"/>
      <c r="D5" s="866"/>
      <c r="E5" s="866"/>
      <c r="F5" s="866"/>
      <c r="G5" s="866"/>
      <c r="H5" s="866"/>
      <c r="I5" s="866"/>
      <c r="J5" s="866"/>
      <c r="K5" s="866"/>
      <c r="L5" s="866"/>
      <c r="M5" s="866"/>
      <c r="N5" s="866"/>
      <c r="O5" s="866"/>
      <c r="P5" s="866"/>
      <c r="Q5" s="866"/>
      <c r="R5" s="866"/>
      <c r="S5" s="866"/>
      <c r="T5" s="866"/>
      <c r="U5" s="866"/>
      <c r="V5" s="866"/>
      <c r="W5" s="913"/>
      <c r="X5" s="913"/>
      <c r="Y5" s="1748"/>
      <c r="Z5" s="1748"/>
    </row>
    <row r="6" spans="1:36" ht="45" customHeight="1">
      <c r="A6" s="914" t="s">
        <v>742</v>
      </c>
      <c r="B6" s="873" t="s">
        <v>743</v>
      </c>
      <c r="C6" s="915" t="s">
        <v>140</v>
      </c>
      <c r="D6" s="915">
        <v>1996</v>
      </c>
      <c r="E6" s="915">
        <v>1997</v>
      </c>
      <c r="F6" s="915">
        <v>1998</v>
      </c>
      <c r="G6" s="915">
        <v>1999</v>
      </c>
      <c r="H6" s="915">
        <v>2000</v>
      </c>
      <c r="I6" s="915">
        <v>2001</v>
      </c>
      <c r="J6" s="915">
        <v>2002</v>
      </c>
      <c r="K6" s="915">
        <v>2003</v>
      </c>
      <c r="L6" s="915" t="s">
        <v>744</v>
      </c>
      <c r="M6" s="915" t="s">
        <v>331</v>
      </c>
      <c r="N6" s="915" t="s">
        <v>332</v>
      </c>
      <c r="O6" s="915" t="s">
        <v>745</v>
      </c>
      <c r="P6" s="915" t="s">
        <v>48</v>
      </c>
      <c r="Q6" s="915" t="s">
        <v>323</v>
      </c>
      <c r="R6" s="915" t="s">
        <v>324</v>
      </c>
      <c r="S6" s="915" t="s">
        <v>335</v>
      </c>
      <c r="T6" s="916" t="s">
        <v>336</v>
      </c>
      <c r="U6" s="915" t="s">
        <v>337</v>
      </c>
      <c r="V6" s="915" t="s">
        <v>404</v>
      </c>
      <c r="W6" s="915" t="s">
        <v>525</v>
      </c>
      <c r="X6" s="915">
        <v>2016</v>
      </c>
      <c r="Y6" s="917" t="s">
        <v>746</v>
      </c>
      <c r="Z6" s="876" t="s">
        <v>719</v>
      </c>
    </row>
    <row r="7" spans="1:36" ht="37.5" customHeight="1">
      <c r="A7" s="878">
        <v>64</v>
      </c>
      <c r="B7" s="918" t="s">
        <v>747</v>
      </c>
      <c r="C7" s="919">
        <v>792056</v>
      </c>
      <c r="D7" s="920">
        <v>1054189</v>
      </c>
      <c r="E7" s="920">
        <v>975716</v>
      </c>
      <c r="F7" s="920">
        <v>1055519</v>
      </c>
      <c r="G7" s="920">
        <v>1173789</v>
      </c>
      <c r="H7" s="920">
        <v>1384246</v>
      </c>
      <c r="I7" s="920">
        <v>1508271</v>
      </c>
      <c r="J7" s="920">
        <v>1611133</v>
      </c>
      <c r="K7" s="920">
        <v>1589847</v>
      </c>
      <c r="L7" s="920">
        <v>1791456</v>
      </c>
      <c r="M7" s="920">
        <v>1975375</v>
      </c>
      <c r="N7" s="920">
        <v>2291125</v>
      </c>
      <c r="O7" s="920">
        <v>2527069</v>
      </c>
      <c r="P7" s="920">
        <v>2768018</v>
      </c>
      <c r="Q7" s="920">
        <v>3096088</v>
      </c>
      <c r="R7" s="920">
        <v>3287160</v>
      </c>
      <c r="S7" s="920">
        <v>3601142</v>
      </c>
      <c r="T7" s="920">
        <v>3462169</v>
      </c>
      <c r="U7" s="920">
        <v>3199669</v>
      </c>
      <c r="V7" s="920">
        <v>3394812</v>
      </c>
      <c r="W7" s="920">
        <v>3694076</v>
      </c>
      <c r="X7" s="920">
        <v>3810835</v>
      </c>
      <c r="Y7" s="920">
        <v>3659364</v>
      </c>
      <c r="Z7" s="921" t="s">
        <v>177</v>
      </c>
      <c r="AC7" s="922"/>
      <c r="AD7" s="922"/>
      <c r="AE7" s="922"/>
      <c r="AF7" s="922"/>
      <c r="AG7" s="872"/>
      <c r="AH7" s="923"/>
      <c r="AI7" s="924"/>
      <c r="AJ7" s="924"/>
    </row>
    <row r="8" spans="1:36" ht="37.5" customHeight="1">
      <c r="A8" s="878">
        <v>65</v>
      </c>
      <c r="B8" s="918" t="s">
        <v>748</v>
      </c>
      <c r="C8" s="925">
        <v>101531</v>
      </c>
      <c r="D8" s="926">
        <v>109110</v>
      </c>
      <c r="E8" s="926">
        <v>117778</v>
      </c>
      <c r="F8" s="926">
        <v>126865</v>
      </c>
      <c r="G8" s="926">
        <v>155977</v>
      </c>
      <c r="H8" s="926">
        <v>161102</v>
      </c>
      <c r="I8" s="926">
        <v>167577</v>
      </c>
      <c r="J8" s="926">
        <v>167125</v>
      </c>
      <c r="K8" s="926">
        <v>209048</v>
      </c>
      <c r="L8" s="926">
        <v>225902</v>
      </c>
      <c r="M8" s="926">
        <v>225011</v>
      </c>
      <c r="N8" s="926">
        <v>256043.99999999997</v>
      </c>
      <c r="O8" s="926">
        <v>320396</v>
      </c>
      <c r="P8" s="926">
        <v>358498</v>
      </c>
      <c r="Q8" s="926">
        <v>340199</v>
      </c>
      <c r="R8" s="926">
        <v>381590</v>
      </c>
      <c r="S8" s="926">
        <v>380476</v>
      </c>
      <c r="T8" s="926">
        <v>367332</v>
      </c>
      <c r="U8" s="926">
        <v>372599</v>
      </c>
      <c r="V8" s="926">
        <v>361043</v>
      </c>
      <c r="W8" s="926">
        <v>360585</v>
      </c>
      <c r="X8" s="926">
        <v>316348</v>
      </c>
      <c r="Y8" s="926">
        <v>329583</v>
      </c>
      <c r="Z8" s="927" t="s">
        <v>177</v>
      </c>
      <c r="AC8" s="922"/>
      <c r="AD8" s="928"/>
      <c r="AE8" s="928"/>
      <c r="AF8" s="928"/>
      <c r="AG8" s="872"/>
      <c r="AH8" s="923"/>
      <c r="AI8" s="924"/>
      <c r="AJ8" s="924"/>
    </row>
    <row r="9" spans="1:36" ht="37.5" customHeight="1">
      <c r="A9" s="903">
        <v>66</v>
      </c>
      <c r="B9" s="929" t="s">
        <v>749</v>
      </c>
      <c r="C9" s="925">
        <v>56003</v>
      </c>
      <c r="D9" s="926">
        <v>105251</v>
      </c>
      <c r="E9" s="926">
        <v>113156</v>
      </c>
      <c r="F9" s="926">
        <v>134353</v>
      </c>
      <c r="G9" s="926">
        <v>181189</v>
      </c>
      <c r="H9" s="926">
        <v>111094</v>
      </c>
      <c r="I9" s="926">
        <v>126981</v>
      </c>
      <c r="J9" s="926">
        <v>116006</v>
      </c>
      <c r="K9" s="926">
        <v>114598</v>
      </c>
      <c r="L9" s="926">
        <v>121858</v>
      </c>
      <c r="M9" s="926">
        <v>115200</v>
      </c>
      <c r="N9" s="926">
        <v>135832</v>
      </c>
      <c r="O9" s="926">
        <v>165868</v>
      </c>
      <c r="P9" s="926">
        <v>173477</v>
      </c>
      <c r="Q9" s="926">
        <v>160619</v>
      </c>
      <c r="R9" s="926">
        <v>215537</v>
      </c>
      <c r="S9" s="926">
        <v>270289</v>
      </c>
      <c r="T9" s="926">
        <v>359843</v>
      </c>
      <c r="U9" s="926">
        <v>609674</v>
      </c>
      <c r="V9" s="926">
        <v>833285</v>
      </c>
      <c r="W9" s="926">
        <v>1181378</v>
      </c>
      <c r="X9" s="926">
        <v>1389348</v>
      </c>
      <c r="Y9" s="926">
        <v>1273310</v>
      </c>
      <c r="Z9" s="927" t="s">
        <v>177</v>
      </c>
      <c r="AC9" s="922"/>
      <c r="AD9" s="930"/>
      <c r="AE9" s="930"/>
      <c r="AF9" s="930"/>
      <c r="AG9" s="872"/>
      <c r="AH9" s="923"/>
      <c r="AI9" s="924"/>
      <c r="AJ9" s="924"/>
    </row>
    <row r="10" spans="1:36" ht="37.5" customHeight="1">
      <c r="A10" s="903" t="s">
        <v>186</v>
      </c>
      <c r="B10" s="931" t="s">
        <v>146</v>
      </c>
      <c r="C10" s="932">
        <v>949590</v>
      </c>
      <c r="D10" s="933">
        <v>1268550</v>
      </c>
      <c r="E10" s="933">
        <v>1206649.9999999998</v>
      </c>
      <c r="F10" s="933">
        <v>1316737</v>
      </c>
      <c r="G10" s="933">
        <v>1510955.0000000002</v>
      </c>
      <c r="H10" s="933">
        <v>1656442.0000000002</v>
      </c>
      <c r="I10" s="933">
        <v>1802829</v>
      </c>
      <c r="J10" s="933">
        <v>1894264.0000000002</v>
      </c>
      <c r="K10" s="933">
        <v>1913493</v>
      </c>
      <c r="L10" s="933">
        <v>2139216</v>
      </c>
      <c r="M10" s="933">
        <v>2315586</v>
      </c>
      <c r="N10" s="933">
        <v>2683000.9999999995</v>
      </c>
      <c r="O10" s="933">
        <v>3013333</v>
      </c>
      <c r="P10" s="933">
        <v>3299993</v>
      </c>
      <c r="Q10" s="933">
        <v>3596906.0000000005</v>
      </c>
      <c r="R10" s="933">
        <v>3884287</v>
      </c>
      <c r="S10" s="933">
        <v>4251907</v>
      </c>
      <c r="T10" s="933">
        <v>4189344</v>
      </c>
      <c r="U10" s="933">
        <v>4181942</v>
      </c>
      <c r="V10" s="933">
        <v>4589140</v>
      </c>
      <c r="W10" s="933">
        <v>5236039</v>
      </c>
      <c r="X10" s="933">
        <v>5516531</v>
      </c>
      <c r="Y10" s="933">
        <v>5262257</v>
      </c>
      <c r="Z10" s="934" t="s">
        <v>177</v>
      </c>
      <c r="AC10" s="922"/>
      <c r="AD10" s="935"/>
      <c r="AE10" s="935"/>
      <c r="AF10" s="935"/>
      <c r="AG10" s="872"/>
      <c r="AH10" s="923"/>
      <c r="AI10" s="924"/>
      <c r="AJ10" s="924"/>
    </row>
    <row r="12" spans="1:36" s="281" customFormat="1" ht="12.75">
      <c r="A12" s="278" t="s">
        <v>1372</v>
      </c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366"/>
      <c r="X12" s="366"/>
      <c r="Y12" s="366"/>
      <c r="Z12" s="279"/>
    </row>
  </sheetData>
  <mergeCells count="2">
    <mergeCell ref="Y4:Y5"/>
    <mergeCell ref="Z4:Z5"/>
  </mergeCells>
  <pageMargins left="0.78740157480314965" right="0.86614173228346458" top="0.78740157480314965" bottom="0.78740157480314965" header="0.51181102362204722" footer="0.51181102362204722"/>
  <pageSetup paperSize="9" scale="6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AI15"/>
  <sheetViews>
    <sheetView workbookViewId="0"/>
  </sheetViews>
  <sheetFormatPr defaultColWidth="10.7109375" defaultRowHeight="12"/>
  <cols>
    <col min="1" max="1" width="5.28515625" style="862" customWidth="1"/>
    <col min="2" max="2" width="46" style="862" customWidth="1"/>
    <col min="3" max="7" width="6.5703125" style="862" customWidth="1"/>
    <col min="8" max="11" width="7.28515625" style="862" bestFit="1" customWidth="1"/>
    <col min="12" max="18" width="8.7109375" style="863" bestFit="1" customWidth="1"/>
    <col min="19" max="26" width="7.85546875" style="863" customWidth="1"/>
    <col min="27" max="257" width="10.7109375" style="862"/>
    <col min="258" max="258" width="5.28515625" style="862" customWidth="1"/>
    <col min="259" max="259" width="46" style="862" customWidth="1"/>
    <col min="260" max="264" width="6.5703125" style="862" customWidth="1"/>
    <col min="265" max="268" width="7.28515625" style="862" bestFit="1" customWidth="1"/>
    <col min="269" max="275" width="8.7109375" style="862" bestFit="1" customWidth="1"/>
    <col min="276" max="282" width="7.85546875" style="862" customWidth="1"/>
    <col min="283" max="513" width="10.7109375" style="862"/>
    <col min="514" max="514" width="5.28515625" style="862" customWidth="1"/>
    <col min="515" max="515" width="46" style="862" customWidth="1"/>
    <col min="516" max="520" width="6.5703125" style="862" customWidth="1"/>
    <col min="521" max="524" width="7.28515625" style="862" bestFit="1" customWidth="1"/>
    <col min="525" max="531" width="8.7109375" style="862" bestFit="1" customWidth="1"/>
    <col min="532" max="538" width="7.85546875" style="862" customWidth="1"/>
    <col min="539" max="769" width="10.7109375" style="862"/>
    <col min="770" max="770" width="5.28515625" style="862" customWidth="1"/>
    <col min="771" max="771" width="46" style="862" customWidth="1"/>
    <col min="772" max="776" width="6.5703125" style="862" customWidth="1"/>
    <col min="777" max="780" width="7.28515625" style="862" bestFit="1" customWidth="1"/>
    <col min="781" max="787" width="8.7109375" style="862" bestFit="1" customWidth="1"/>
    <col min="788" max="794" width="7.85546875" style="862" customWidth="1"/>
    <col min="795" max="1025" width="10.7109375" style="862"/>
    <col min="1026" max="1026" width="5.28515625" style="862" customWidth="1"/>
    <col min="1027" max="1027" width="46" style="862" customWidth="1"/>
    <col min="1028" max="1032" width="6.5703125" style="862" customWidth="1"/>
    <col min="1033" max="1036" width="7.28515625" style="862" bestFit="1" customWidth="1"/>
    <col min="1037" max="1043" width="8.7109375" style="862" bestFit="1" customWidth="1"/>
    <col min="1044" max="1050" width="7.85546875" style="862" customWidth="1"/>
    <col min="1051" max="1281" width="10.7109375" style="862"/>
    <col min="1282" max="1282" width="5.28515625" style="862" customWidth="1"/>
    <col min="1283" max="1283" width="46" style="862" customWidth="1"/>
    <col min="1284" max="1288" width="6.5703125" style="862" customWidth="1"/>
    <col min="1289" max="1292" width="7.28515625" style="862" bestFit="1" customWidth="1"/>
    <col min="1293" max="1299" width="8.7109375" style="862" bestFit="1" customWidth="1"/>
    <col min="1300" max="1306" width="7.85546875" style="862" customWidth="1"/>
    <col min="1307" max="1537" width="10.7109375" style="862"/>
    <col min="1538" max="1538" width="5.28515625" style="862" customWidth="1"/>
    <col min="1539" max="1539" width="46" style="862" customWidth="1"/>
    <col min="1540" max="1544" width="6.5703125" style="862" customWidth="1"/>
    <col min="1545" max="1548" width="7.28515625" style="862" bestFit="1" customWidth="1"/>
    <col min="1549" max="1555" width="8.7109375" style="862" bestFit="1" customWidth="1"/>
    <col min="1556" max="1562" width="7.85546875" style="862" customWidth="1"/>
    <col min="1563" max="1793" width="10.7109375" style="862"/>
    <col min="1794" max="1794" width="5.28515625" style="862" customWidth="1"/>
    <col min="1795" max="1795" width="46" style="862" customWidth="1"/>
    <col min="1796" max="1800" width="6.5703125" style="862" customWidth="1"/>
    <col min="1801" max="1804" width="7.28515625" style="862" bestFit="1" customWidth="1"/>
    <col min="1805" max="1811" width="8.7109375" style="862" bestFit="1" customWidth="1"/>
    <col min="1812" max="1818" width="7.85546875" style="862" customWidth="1"/>
    <col min="1819" max="2049" width="10.7109375" style="862"/>
    <col min="2050" max="2050" width="5.28515625" style="862" customWidth="1"/>
    <col min="2051" max="2051" width="46" style="862" customWidth="1"/>
    <col min="2052" max="2056" width="6.5703125" style="862" customWidth="1"/>
    <col min="2057" max="2060" width="7.28515625" style="862" bestFit="1" customWidth="1"/>
    <col min="2061" max="2067" width="8.7109375" style="862" bestFit="1" customWidth="1"/>
    <col min="2068" max="2074" width="7.85546875" style="862" customWidth="1"/>
    <col min="2075" max="2305" width="10.7109375" style="862"/>
    <col min="2306" max="2306" width="5.28515625" style="862" customWidth="1"/>
    <col min="2307" max="2307" width="46" style="862" customWidth="1"/>
    <col min="2308" max="2312" width="6.5703125" style="862" customWidth="1"/>
    <col min="2313" max="2316" width="7.28515625" style="862" bestFit="1" customWidth="1"/>
    <col min="2317" max="2323" width="8.7109375" style="862" bestFit="1" customWidth="1"/>
    <col min="2324" max="2330" width="7.85546875" style="862" customWidth="1"/>
    <col min="2331" max="2561" width="10.7109375" style="862"/>
    <col min="2562" max="2562" width="5.28515625" style="862" customWidth="1"/>
    <col min="2563" max="2563" width="46" style="862" customWidth="1"/>
    <col min="2564" max="2568" width="6.5703125" style="862" customWidth="1"/>
    <col min="2569" max="2572" width="7.28515625" style="862" bestFit="1" customWidth="1"/>
    <col min="2573" max="2579" width="8.7109375" style="862" bestFit="1" customWidth="1"/>
    <col min="2580" max="2586" width="7.85546875" style="862" customWidth="1"/>
    <col min="2587" max="2817" width="10.7109375" style="862"/>
    <col min="2818" max="2818" width="5.28515625" style="862" customWidth="1"/>
    <col min="2819" max="2819" width="46" style="862" customWidth="1"/>
    <col min="2820" max="2824" width="6.5703125" style="862" customWidth="1"/>
    <col min="2825" max="2828" width="7.28515625" style="862" bestFit="1" customWidth="1"/>
    <col min="2829" max="2835" width="8.7109375" style="862" bestFit="1" customWidth="1"/>
    <col min="2836" max="2842" width="7.85546875" style="862" customWidth="1"/>
    <col min="2843" max="3073" width="10.7109375" style="862"/>
    <col min="3074" max="3074" width="5.28515625" style="862" customWidth="1"/>
    <col min="3075" max="3075" width="46" style="862" customWidth="1"/>
    <col min="3076" max="3080" width="6.5703125" style="862" customWidth="1"/>
    <col min="3081" max="3084" width="7.28515625" style="862" bestFit="1" customWidth="1"/>
    <col min="3085" max="3091" width="8.7109375" style="862" bestFit="1" customWidth="1"/>
    <col min="3092" max="3098" width="7.85546875" style="862" customWidth="1"/>
    <col min="3099" max="3329" width="10.7109375" style="862"/>
    <col min="3330" max="3330" width="5.28515625" style="862" customWidth="1"/>
    <col min="3331" max="3331" width="46" style="862" customWidth="1"/>
    <col min="3332" max="3336" width="6.5703125" style="862" customWidth="1"/>
    <col min="3337" max="3340" width="7.28515625" style="862" bestFit="1" customWidth="1"/>
    <col min="3341" max="3347" width="8.7109375" style="862" bestFit="1" customWidth="1"/>
    <col min="3348" max="3354" width="7.85546875" style="862" customWidth="1"/>
    <col min="3355" max="3585" width="10.7109375" style="862"/>
    <col min="3586" max="3586" width="5.28515625" style="862" customWidth="1"/>
    <col min="3587" max="3587" width="46" style="862" customWidth="1"/>
    <col min="3588" max="3592" width="6.5703125" style="862" customWidth="1"/>
    <col min="3593" max="3596" width="7.28515625" style="862" bestFit="1" customWidth="1"/>
    <col min="3597" max="3603" width="8.7109375" style="862" bestFit="1" customWidth="1"/>
    <col min="3604" max="3610" width="7.85546875" style="862" customWidth="1"/>
    <col min="3611" max="3841" width="10.7109375" style="862"/>
    <col min="3842" max="3842" width="5.28515625" style="862" customWidth="1"/>
    <col min="3843" max="3843" width="46" style="862" customWidth="1"/>
    <col min="3844" max="3848" width="6.5703125" style="862" customWidth="1"/>
    <col min="3849" max="3852" width="7.28515625" style="862" bestFit="1" customWidth="1"/>
    <col min="3853" max="3859" width="8.7109375" style="862" bestFit="1" customWidth="1"/>
    <col min="3860" max="3866" width="7.85546875" style="862" customWidth="1"/>
    <col min="3867" max="4097" width="10.7109375" style="862"/>
    <col min="4098" max="4098" width="5.28515625" style="862" customWidth="1"/>
    <col min="4099" max="4099" width="46" style="862" customWidth="1"/>
    <col min="4100" max="4104" width="6.5703125" style="862" customWidth="1"/>
    <col min="4105" max="4108" width="7.28515625" style="862" bestFit="1" customWidth="1"/>
    <col min="4109" max="4115" width="8.7109375" style="862" bestFit="1" customWidth="1"/>
    <col min="4116" max="4122" width="7.85546875" style="862" customWidth="1"/>
    <col min="4123" max="4353" width="10.7109375" style="862"/>
    <col min="4354" max="4354" width="5.28515625" style="862" customWidth="1"/>
    <col min="4355" max="4355" width="46" style="862" customWidth="1"/>
    <col min="4356" max="4360" width="6.5703125" style="862" customWidth="1"/>
    <col min="4361" max="4364" width="7.28515625" style="862" bestFit="1" customWidth="1"/>
    <col min="4365" max="4371" width="8.7109375" style="862" bestFit="1" customWidth="1"/>
    <col min="4372" max="4378" width="7.85546875" style="862" customWidth="1"/>
    <col min="4379" max="4609" width="10.7109375" style="862"/>
    <col min="4610" max="4610" width="5.28515625" style="862" customWidth="1"/>
    <col min="4611" max="4611" width="46" style="862" customWidth="1"/>
    <col min="4612" max="4616" width="6.5703125" style="862" customWidth="1"/>
    <col min="4617" max="4620" width="7.28515625" style="862" bestFit="1" customWidth="1"/>
    <col min="4621" max="4627" width="8.7109375" style="862" bestFit="1" customWidth="1"/>
    <col min="4628" max="4634" width="7.85546875" style="862" customWidth="1"/>
    <col min="4635" max="4865" width="10.7109375" style="862"/>
    <col min="4866" max="4866" width="5.28515625" style="862" customWidth="1"/>
    <col min="4867" max="4867" width="46" style="862" customWidth="1"/>
    <col min="4868" max="4872" width="6.5703125" style="862" customWidth="1"/>
    <col min="4873" max="4876" width="7.28515625" style="862" bestFit="1" customWidth="1"/>
    <col min="4877" max="4883" width="8.7109375" style="862" bestFit="1" customWidth="1"/>
    <col min="4884" max="4890" width="7.85546875" style="862" customWidth="1"/>
    <col min="4891" max="5121" width="10.7109375" style="862"/>
    <col min="5122" max="5122" width="5.28515625" style="862" customWidth="1"/>
    <col min="5123" max="5123" width="46" style="862" customWidth="1"/>
    <col min="5124" max="5128" width="6.5703125" style="862" customWidth="1"/>
    <col min="5129" max="5132" width="7.28515625" style="862" bestFit="1" customWidth="1"/>
    <col min="5133" max="5139" width="8.7109375" style="862" bestFit="1" customWidth="1"/>
    <col min="5140" max="5146" width="7.85546875" style="862" customWidth="1"/>
    <col min="5147" max="5377" width="10.7109375" style="862"/>
    <col min="5378" max="5378" width="5.28515625" style="862" customWidth="1"/>
    <col min="5379" max="5379" width="46" style="862" customWidth="1"/>
    <col min="5380" max="5384" width="6.5703125" style="862" customWidth="1"/>
    <col min="5385" max="5388" width="7.28515625" style="862" bestFit="1" customWidth="1"/>
    <col min="5389" max="5395" width="8.7109375" style="862" bestFit="1" customWidth="1"/>
    <col min="5396" max="5402" width="7.85546875" style="862" customWidth="1"/>
    <col min="5403" max="5633" width="10.7109375" style="862"/>
    <col min="5634" max="5634" width="5.28515625" style="862" customWidth="1"/>
    <col min="5635" max="5635" width="46" style="862" customWidth="1"/>
    <col min="5636" max="5640" width="6.5703125" style="862" customWidth="1"/>
    <col min="5641" max="5644" width="7.28515625" style="862" bestFit="1" customWidth="1"/>
    <col min="5645" max="5651" width="8.7109375" style="862" bestFit="1" customWidth="1"/>
    <col min="5652" max="5658" width="7.85546875" style="862" customWidth="1"/>
    <col min="5659" max="5889" width="10.7109375" style="862"/>
    <col min="5890" max="5890" width="5.28515625" style="862" customWidth="1"/>
    <col min="5891" max="5891" width="46" style="862" customWidth="1"/>
    <col min="5892" max="5896" width="6.5703125" style="862" customWidth="1"/>
    <col min="5897" max="5900" width="7.28515625" style="862" bestFit="1" customWidth="1"/>
    <col min="5901" max="5907" width="8.7109375" style="862" bestFit="1" customWidth="1"/>
    <col min="5908" max="5914" width="7.85546875" style="862" customWidth="1"/>
    <col min="5915" max="6145" width="10.7109375" style="862"/>
    <col min="6146" max="6146" width="5.28515625" style="862" customWidth="1"/>
    <col min="6147" max="6147" width="46" style="862" customWidth="1"/>
    <col min="6148" max="6152" width="6.5703125" style="862" customWidth="1"/>
    <col min="6153" max="6156" width="7.28515625" style="862" bestFit="1" customWidth="1"/>
    <col min="6157" max="6163" width="8.7109375" style="862" bestFit="1" customWidth="1"/>
    <col min="6164" max="6170" width="7.85546875" style="862" customWidth="1"/>
    <col min="6171" max="6401" width="10.7109375" style="862"/>
    <col min="6402" max="6402" width="5.28515625" style="862" customWidth="1"/>
    <col min="6403" max="6403" width="46" style="862" customWidth="1"/>
    <col min="6404" max="6408" width="6.5703125" style="862" customWidth="1"/>
    <col min="6409" max="6412" width="7.28515625" style="862" bestFit="1" customWidth="1"/>
    <col min="6413" max="6419" width="8.7109375" style="862" bestFit="1" customWidth="1"/>
    <col min="6420" max="6426" width="7.85546875" style="862" customWidth="1"/>
    <col min="6427" max="6657" width="10.7109375" style="862"/>
    <col min="6658" max="6658" width="5.28515625" style="862" customWidth="1"/>
    <col min="6659" max="6659" width="46" style="862" customWidth="1"/>
    <col min="6660" max="6664" width="6.5703125" style="862" customWidth="1"/>
    <col min="6665" max="6668" width="7.28515625" style="862" bestFit="1" customWidth="1"/>
    <col min="6669" max="6675" width="8.7109375" style="862" bestFit="1" customWidth="1"/>
    <col min="6676" max="6682" width="7.85546875" style="862" customWidth="1"/>
    <col min="6683" max="6913" width="10.7109375" style="862"/>
    <col min="6914" max="6914" width="5.28515625" style="862" customWidth="1"/>
    <col min="6915" max="6915" width="46" style="862" customWidth="1"/>
    <col min="6916" max="6920" width="6.5703125" style="862" customWidth="1"/>
    <col min="6921" max="6924" width="7.28515625" style="862" bestFit="1" customWidth="1"/>
    <col min="6925" max="6931" width="8.7109375" style="862" bestFit="1" customWidth="1"/>
    <col min="6932" max="6938" width="7.85546875" style="862" customWidth="1"/>
    <col min="6939" max="7169" width="10.7109375" style="862"/>
    <col min="7170" max="7170" width="5.28515625" style="862" customWidth="1"/>
    <col min="7171" max="7171" width="46" style="862" customWidth="1"/>
    <col min="7172" max="7176" width="6.5703125" style="862" customWidth="1"/>
    <col min="7177" max="7180" width="7.28515625" style="862" bestFit="1" customWidth="1"/>
    <col min="7181" max="7187" width="8.7109375" style="862" bestFit="1" customWidth="1"/>
    <col min="7188" max="7194" width="7.85546875" style="862" customWidth="1"/>
    <col min="7195" max="7425" width="10.7109375" style="862"/>
    <col min="7426" max="7426" width="5.28515625" style="862" customWidth="1"/>
    <col min="7427" max="7427" width="46" style="862" customWidth="1"/>
    <col min="7428" max="7432" width="6.5703125" style="862" customWidth="1"/>
    <col min="7433" max="7436" width="7.28515625" style="862" bestFit="1" customWidth="1"/>
    <col min="7437" max="7443" width="8.7109375" style="862" bestFit="1" customWidth="1"/>
    <col min="7444" max="7450" width="7.85546875" style="862" customWidth="1"/>
    <col min="7451" max="7681" width="10.7109375" style="862"/>
    <col min="7682" max="7682" width="5.28515625" style="862" customWidth="1"/>
    <col min="7683" max="7683" width="46" style="862" customWidth="1"/>
    <col min="7684" max="7688" width="6.5703125" style="862" customWidth="1"/>
    <col min="7689" max="7692" width="7.28515625" style="862" bestFit="1" customWidth="1"/>
    <col min="7693" max="7699" width="8.7109375" style="862" bestFit="1" customWidth="1"/>
    <col min="7700" max="7706" width="7.85546875" style="862" customWidth="1"/>
    <col min="7707" max="7937" width="10.7109375" style="862"/>
    <col min="7938" max="7938" width="5.28515625" style="862" customWidth="1"/>
    <col min="7939" max="7939" width="46" style="862" customWidth="1"/>
    <col min="7940" max="7944" width="6.5703125" style="862" customWidth="1"/>
    <col min="7945" max="7948" width="7.28515625" style="862" bestFit="1" customWidth="1"/>
    <col min="7949" max="7955" width="8.7109375" style="862" bestFit="1" customWidth="1"/>
    <col min="7956" max="7962" width="7.85546875" style="862" customWidth="1"/>
    <col min="7963" max="8193" width="10.7109375" style="862"/>
    <col min="8194" max="8194" width="5.28515625" style="862" customWidth="1"/>
    <col min="8195" max="8195" width="46" style="862" customWidth="1"/>
    <col min="8196" max="8200" width="6.5703125" style="862" customWidth="1"/>
    <col min="8201" max="8204" width="7.28515625" style="862" bestFit="1" customWidth="1"/>
    <col min="8205" max="8211" width="8.7109375" style="862" bestFit="1" customWidth="1"/>
    <col min="8212" max="8218" width="7.85546875" style="862" customWidth="1"/>
    <col min="8219" max="8449" width="10.7109375" style="862"/>
    <col min="8450" max="8450" width="5.28515625" style="862" customWidth="1"/>
    <col min="8451" max="8451" width="46" style="862" customWidth="1"/>
    <col min="8452" max="8456" width="6.5703125" style="862" customWidth="1"/>
    <col min="8457" max="8460" width="7.28515625" style="862" bestFit="1" customWidth="1"/>
    <col min="8461" max="8467" width="8.7109375" style="862" bestFit="1" customWidth="1"/>
    <col min="8468" max="8474" width="7.85546875" style="862" customWidth="1"/>
    <col min="8475" max="8705" width="10.7109375" style="862"/>
    <col min="8706" max="8706" width="5.28515625" style="862" customWidth="1"/>
    <col min="8707" max="8707" width="46" style="862" customWidth="1"/>
    <col min="8708" max="8712" width="6.5703125" style="862" customWidth="1"/>
    <col min="8713" max="8716" width="7.28515625" style="862" bestFit="1" customWidth="1"/>
    <col min="8717" max="8723" width="8.7109375" style="862" bestFit="1" customWidth="1"/>
    <col min="8724" max="8730" width="7.85546875" style="862" customWidth="1"/>
    <col min="8731" max="8961" width="10.7109375" style="862"/>
    <col min="8962" max="8962" width="5.28515625" style="862" customWidth="1"/>
    <col min="8963" max="8963" width="46" style="862" customWidth="1"/>
    <col min="8964" max="8968" width="6.5703125" style="862" customWidth="1"/>
    <col min="8969" max="8972" width="7.28515625" style="862" bestFit="1" customWidth="1"/>
    <col min="8973" max="8979" width="8.7109375" style="862" bestFit="1" customWidth="1"/>
    <col min="8980" max="8986" width="7.85546875" style="862" customWidth="1"/>
    <col min="8987" max="9217" width="10.7109375" style="862"/>
    <col min="9218" max="9218" width="5.28515625" style="862" customWidth="1"/>
    <col min="9219" max="9219" width="46" style="862" customWidth="1"/>
    <col min="9220" max="9224" width="6.5703125" style="862" customWidth="1"/>
    <col min="9225" max="9228" width="7.28515625" style="862" bestFit="1" customWidth="1"/>
    <col min="9229" max="9235" width="8.7109375" style="862" bestFit="1" customWidth="1"/>
    <col min="9236" max="9242" width="7.85546875" style="862" customWidth="1"/>
    <col min="9243" max="9473" width="10.7109375" style="862"/>
    <col min="9474" max="9474" width="5.28515625" style="862" customWidth="1"/>
    <col min="9475" max="9475" width="46" style="862" customWidth="1"/>
    <col min="9476" max="9480" width="6.5703125" style="862" customWidth="1"/>
    <col min="9481" max="9484" width="7.28515625" style="862" bestFit="1" customWidth="1"/>
    <col min="9485" max="9491" width="8.7109375" style="862" bestFit="1" customWidth="1"/>
    <col min="9492" max="9498" width="7.85546875" style="862" customWidth="1"/>
    <col min="9499" max="9729" width="10.7109375" style="862"/>
    <col min="9730" max="9730" width="5.28515625" style="862" customWidth="1"/>
    <col min="9731" max="9731" width="46" style="862" customWidth="1"/>
    <col min="9732" max="9736" width="6.5703125" style="862" customWidth="1"/>
    <col min="9737" max="9740" width="7.28515625" style="862" bestFit="1" customWidth="1"/>
    <col min="9741" max="9747" width="8.7109375" style="862" bestFit="1" customWidth="1"/>
    <col min="9748" max="9754" width="7.85546875" style="862" customWidth="1"/>
    <col min="9755" max="9985" width="10.7109375" style="862"/>
    <col min="9986" max="9986" width="5.28515625" style="862" customWidth="1"/>
    <col min="9987" max="9987" width="46" style="862" customWidth="1"/>
    <col min="9988" max="9992" width="6.5703125" style="862" customWidth="1"/>
    <col min="9993" max="9996" width="7.28515625" style="862" bestFit="1" customWidth="1"/>
    <col min="9997" max="10003" width="8.7109375" style="862" bestFit="1" customWidth="1"/>
    <col min="10004" max="10010" width="7.85546875" style="862" customWidth="1"/>
    <col min="10011" max="10241" width="10.7109375" style="862"/>
    <col min="10242" max="10242" width="5.28515625" style="862" customWidth="1"/>
    <col min="10243" max="10243" width="46" style="862" customWidth="1"/>
    <col min="10244" max="10248" width="6.5703125" style="862" customWidth="1"/>
    <col min="10249" max="10252" width="7.28515625" style="862" bestFit="1" customWidth="1"/>
    <col min="10253" max="10259" width="8.7109375" style="862" bestFit="1" customWidth="1"/>
    <col min="10260" max="10266" width="7.85546875" style="862" customWidth="1"/>
    <col min="10267" max="10497" width="10.7109375" style="862"/>
    <col min="10498" max="10498" width="5.28515625" style="862" customWidth="1"/>
    <col min="10499" max="10499" width="46" style="862" customWidth="1"/>
    <col min="10500" max="10504" width="6.5703125" style="862" customWidth="1"/>
    <col min="10505" max="10508" width="7.28515625" style="862" bestFit="1" customWidth="1"/>
    <col min="10509" max="10515" width="8.7109375" style="862" bestFit="1" customWidth="1"/>
    <col min="10516" max="10522" width="7.85546875" style="862" customWidth="1"/>
    <col min="10523" max="10753" width="10.7109375" style="862"/>
    <col min="10754" max="10754" width="5.28515625" style="862" customWidth="1"/>
    <col min="10755" max="10755" width="46" style="862" customWidth="1"/>
    <col min="10756" max="10760" width="6.5703125" style="862" customWidth="1"/>
    <col min="10761" max="10764" width="7.28515625" style="862" bestFit="1" customWidth="1"/>
    <col min="10765" max="10771" width="8.7109375" style="862" bestFit="1" customWidth="1"/>
    <col min="10772" max="10778" width="7.85546875" style="862" customWidth="1"/>
    <col min="10779" max="11009" width="10.7109375" style="862"/>
    <col min="11010" max="11010" width="5.28515625" style="862" customWidth="1"/>
    <col min="11011" max="11011" width="46" style="862" customWidth="1"/>
    <col min="11012" max="11016" width="6.5703125" style="862" customWidth="1"/>
    <col min="11017" max="11020" width="7.28515625" style="862" bestFit="1" customWidth="1"/>
    <col min="11021" max="11027" width="8.7109375" style="862" bestFit="1" customWidth="1"/>
    <col min="11028" max="11034" width="7.85546875" style="862" customWidth="1"/>
    <col min="11035" max="11265" width="10.7109375" style="862"/>
    <col min="11266" max="11266" width="5.28515625" style="862" customWidth="1"/>
    <col min="11267" max="11267" width="46" style="862" customWidth="1"/>
    <col min="11268" max="11272" width="6.5703125" style="862" customWidth="1"/>
    <col min="11273" max="11276" width="7.28515625" style="862" bestFit="1" customWidth="1"/>
    <col min="11277" max="11283" width="8.7109375" style="862" bestFit="1" customWidth="1"/>
    <col min="11284" max="11290" width="7.85546875" style="862" customWidth="1"/>
    <col min="11291" max="11521" width="10.7109375" style="862"/>
    <col min="11522" max="11522" width="5.28515625" style="862" customWidth="1"/>
    <col min="11523" max="11523" width="46" style="862" customWidth="1"/>
    <col min="11524" max="11528" width="6.5703125" style="862" customWidth="1"/>
    <col min="11529" max="11532" width="7.28515625" style="862" bestFit="1" customWidth="1"/>
    <col min="11533" max="11539" width="8.7109375" style="862" bestFit="1" customWidth="1"/>
    <col min="11540" max="11546" width="7.85546875" style="862" customWidth="1"/>
    <col min="11547" max="11777" width="10.7109375" style="862"/>
    <col min="11778" max="11778" width="5.28515625" style="862" customWidth="1"/>
    <col min="11779" max="11779" width="46" style="862" customWidth="1"/>
    <col min="11780" max="11784" width="6.5703125" style="862" customWidth="1"/>
    <col min="11785" max="11788" width="7.28515625" style="862" bestFit="1" customWidth="1"/>
    <col min="11789" max="11795" width="8.7109375" style="862" bestFit="1" customWidth="1"/>
    <col min="11796" max="11802" width="7.85546875" style="862" customWidth="1"/>
    <col min="11803" max="12033" width="10.7109375" style="862"/>
    <col min="12034" max="12034" width="5.28515625" style="862" customWidth="1"/>
    <col min="12035" max="12035" width="46" style="862" customWidth="1"/>
    <col min="12036" max="12040" width="6.5703125" style="862" customWidth="1"/>
    <col min="12041" max="12044" width="7.28515625" style="862" bestFit="1" customWidth="1"/>
    <col min="12045" max="12051" width="8.7109375" style="862" bestFit="1" customWidth="1"/>
    <col min="12052" max="12058" width="7.85546875" style="862" customWidth="1"/>
    <col min="12059" max="12289" width="10.7109375" style="862"/>
    <col min="12290" max="12290" width="5.28515625" style="862" customWidth="1"/>
    <col min="12291" max="12291" width="46" style="862" customWidth="1"/>
    <col min="12292" max="12296" width="6.5703125" style="862" customWidth="1"/>
    <col min="12297" max="12300" width="7.28515625" style="862" bestFit="1" customWidth="1"/>
    <col min="12301" max="12307" width="8.7109375" style="862" bestFit="1" customWidth="1"/>
    <col min="12308" max="12314" width="7.85546875" style="862" customWidth="1"/>
    <col min="12315" max="12545" width="10.7109375" style="862"/>
    <col min="12546" max="12546" width="5.28515625" style="862" customWidth="1"/>
    <col min="12547" max="12547" width="46" style="862" customWidth="1"/>
    <col min="12548" max="12552" width="6.5703125" style="862" customWidth="1"/>
    <col min="12553" max="12556" width="7.28515625" style="862" bestFit="1" customWidth="1"/>
    <col min="12557" max="12563" width="8.7109375" style="862" bestFit="1" customWidth="1"/>
    <col min="12564" max="12570" width="7.85546875" style="862" customWidth="1"/>
    <col min="12571" max="12801" width="10.7109375" style="862"/>
    <col min="12802" max="12802" width="5.28515625" style="862" customWidth="1"/>
    <col min="12803" max="12803" width="46" style="862" customWidth="1"/>
    <col min="12804" max="12808" width="6.5703125" style="862" customWidth="1"/>
    <col min="12809" max="12812" width="7.28515625" style="862" bestFit="1" customWidth="1"/>
    <col min="12813" max="12819" width="8.7109375" style="862" bestFit="1" customWidth="1"/>
    <col min="12820" max="12826" width="7.85546875" style="862" customWidth="1"/>
    <col min="12827" max="13057" width="10.7109375" style="862"/>
    <col min="13058" max="13058" width="5.28515625" style="862" customWidth="1"/>
    <col min="13059" max="13059" width="46" style="862" customWidth="1"/>
    <col min="13060" max="13064" width="6.5703125" style="862" customWidth="1"/>
    <col min="13065" max="13068" width="7.28515625" style="862" bestFit="1" customWidth="1"/>
    <col min="13069" max="13075" width="8.7109375" style="862" bestFit="1" customWidth="1"/>
    <col min="13076" max="13082" width="7.85546875" style="862" customWidth="1"/>
    <col min="13083" max="13313" width="10.7109375" style="862"/>
    <col min="13314" max="13314" width="5.28515625" style="862" customWidth="1"/>
    <col min="13315" max="13315" width="46" style="862" customWidth="1"/>
    <col min="13316" max="13320" width="6.5703125" style="862" customWidth="1"/>
    <col min="13321" max="13324" width="7.28515625" style="862" bestFit="1" customWidth="1"/>
    <col min="13325" max="13331" width="8.7109375" style="862" bestFit="1" customWidth="1"/>
    <col min="13332" max="13338" width="7.85546875" style="862" customWidth="1"/>
    <col min="13339" max="13569" width="10.7109375" style="862"/>
    <col min="13570" max="13570" width="5.28515625" style="862" customWidth="1"/>
    <col min="13571" max="13571" width="46" style="862" customWidth="1"/>
    <col min="13572" max="13576" width="6.5703125" style="862" customWidth="1"/>
    <col min="13577" max="13580" width="7.28515625" style="862" bestFit="1" customWidth="1"/>
    <col min="13581" max="13587" width="8.7109375" style="862" bestFit="1" customWidth="1"/>
    <col min="13588" max="13594" width="7.85546875" style="862" customWidth="1"/>
    <col min="13595" max="13825" width="10.7109375" style="862"/>
    <col min="13826" max="13826" width="5.28515625" style="862" customWidth="1"/>
    <col min="13827" max="13827" width="46" style="862" customWidth="1"/>
    <col min="13828" max="13832" width="6.5703125" style="862" customWidth="1"/>
    <col min="13833" max="13836" width="7.28515625" style="862" bestFit="1" customWidth="1"/>
    <col min="13837" max="13843" width="8.7109375" style="862" bestFit="1" customWidth="1"/>
    <col min="13844" max="13850" width="7.85546875" style="862" customWidth="1"/>
    <col min="13851" max="14081" width="10.7109375" style="862"/>
    <col min="14082" max="14082" width="5.28515625" style="862" customWidth="1"/>
    <col min="14083" max="14083" width="46" style="862" customWidth="1"/>
    <col min="14084" max="14088" width="6.5703125" style="862" customWidth="1"/>
    <col min="14089" max="14092" width="7.28515625" style="862" bestFit="1" customWidth="1"/>
    <col min="14093" max="14099" width="8.7109375" style="862" bestFit="1" customWidth="1"/>
    <col min="14100" max="14106" width="7.85546875" style="862" customWidth="1"/>
    <col min="14107" max="14337" width="10.7109375" style="862"/>
    <col min="14338" max="14338" width="5.28515625" style="862" customWidth="1"/>
    <col min="14339" max="14339" width="46" style="862" customWidth="1"/>
    <col min="14340" max="14344" width="6.5703125" style="862" customWidth="1"/>
    <col min="14345" max="14348" width="7.28515625" style="862" bestFit="1" customWidth="1"/>
    <col min="14349" max="14355" width="8.7109375" style="862" bestFit="1" customWidth="1"/>
    <col min="14356" max="14362" width="7.85546875" style="862" customWidth="1"/>
    <col min="14363" max="14593" width="10.7109375" style="862"/>
    <col min="14594" max="14594" width="5.28515625" style="862" customWidth="1"/>
    <col min="14595" max="14595" width="46" style="862" customWidth="1"/>
    <col min="14596" max="14600" width="6.5703125" style="862" customWidth="1"/>
    <col min="14601" max="14604" width="7.28515625" style="862" bestFit="1" customWidth="1"/>
    <col min="14605" max="14611" width="8.7109375" style="862" bestFit="1" customWidth="1"/>
    <col min="14612" max="14618" width="7.85546875" style="862" customWidth="1"/>
    <col min="14619" max="14849" width="10.7109375" style="862"/>
    <col min="14850" max="14850" width="5.28515625" style="862" customWidth="1"/>
    <col min="14851" max="14851" width="46" style="862" customWidth="1"/>
    <col min="14852" max="14856" width="6.5703125" style="862" customWidth="1"/>
    <col min="14857" max="14860" width="7.28515625" style="862" bestFit="1" customWidth="1"/>
    <col min="14861" max="14867" width="8.7109375" style="862" bestFit="1" customWidth="1"/>
    <col min="14868" max="14874" width="7.85546875" style="862" customWidth="1"/>
    <col min="14875" max="15105" width="10.7109375" style="862"/>
    <col min="15106" max="15106" width="5.28515625" style="862" customWidth="1"/>
    <col min="15107" max="15107" width="46" style="862" customWidth="1"/>
    <col min="15108" max="15112" width="6.5703125" style="862" customWidth="1"/>
    <col min="15113" max="15116" width="7.28515625" style="862" bestFit="1" customWidth="1"/>
    <col min="15117" max="15123" width="8.7109375" style="862" bestFit="1" customWidth="1"/>
    <col min="15124" max="15130" width="7.85546875" style="862" customWidth="1"/>
    <col min="15131" max="15361" width="10.7109375" style="862"/>
    <col min="15362" max="15362" width="5.28515625" style="862" customWidth="1"/>
    <col min="15363" max="15363" width="46" style="862" customWidth="1"/>
    <col min="15364" max="15368" width="6.5703125" style="862" customWidth="1"/>
    <col min="15369" max="15372" width="7.28515625" style="862" bestFit="1" customWidth="1"/>
    <col min="15373" max="15379" width="8.7109375" style="862" bestFit="1" customWidth="1"/>
    <col min="15380" max="15386" width="7.85546875" style="862" customWidth="1"/>
    <col min="15387" max="15617" width="10.7109375" style="862"/>
    <col min="15618" max="15618" width="5.28515625" style="862" customWidth="1"/>
    <col min="15619" max="15619" width="46" style="862" customWidth="1"/>
    <col min="15620" max="15624" width="6.5703125" style="862" customWidth="1"/>
    <col min="15625" max="15628" width="7.28515625" style="862" bestFit="1" customWidth="1"/>
    <col min="15629" max="15635" width="8.7109375" style="862" bestFit="1" customWidth="1"/>
    <col min="15636" max="15642" width="7.85546875" style="862" customWidth="1"/>
    <col min="15643" max="15873" width="10.7109375" style="862"/>
    <col min="15874" max="15874" width="5.28515625" style="862" customWidth="1"/>
    <col min="15875" max="15875" width="46" style="862" customWidth="1"/>
    <col min="15876" max="15880" width="6.5703125" style="862" customWidth="1"/>
    <col min="15881" max="15884" width="7.28515625" style="862" bestFit="1" customWidth="1"/>
    <col min="15885" max="15891" width="8.7109375" style="862" bestFit="1" customWidth="1"/>
    <col min="15892" max="15898" width="7.85546875" style="862" customWidth="1"/>
    <col min="15899" max="16129" width="10.7109375" style="862"/>
    <col min="16130" max="16130" width="5.28515625" style="862" customWidth="1"/>
    <col min="16131" max="16131" width="46" style="862" customWidth="1"/>
    <col min="16132" max="16136" width="6.5703125" style="862" customWidth="1"/>
    <col min="16137" max="16140" width="7.28515625" style="862" bestFit="1" customWidth="1"/>
    <col min="16141" max="16147" width="8.7109375" style="862" bestFit="1" customWidth="1"/>
    <col min="16148" max="16154" width="7.85546875" style="862" customWidth="1"/>
    <col min="16155" max="16384" width="10.7109375" style="862"/>
  </cols>
  <sheetData>
    <row r="1" spans="1:35">
      <c r="S1" s="202"/>
      <c r="T1" s="202"/>
      <c r="U1" s="202"/>
      <c r="V1" s="202"/>
      <c r="W1" s="202"/>
      <c r="X1" s="202"/>
      <c r="Y1" s="202"/>
      <c r="Z1" s="202" t="s">
        <v>98</v>
      </c>
    </row>
    <row r="2" spans="1:35">
      <c r="H2" s="867"/>
      <c r="I2" s="867"/>
      <c r="J2" s="867"/>
      <c r="K2" s="867"/>
      <c r="L2" s="868"/>
      <c r="M2" s="868"/>
      <c r="N2" s="868"/>
      <c r="O2" s="868"/>
      <c r="P2" s="868"/>
      <c r="Q2" s="868"/>
      <c r="S2" s="868"/>
      <c r="T2" s="868"/>
      <c r="U2" s="868"/>
      <c r="V2" s="868"/>
      <c r="W2" s="868"/>
      <c r="X2" s="868"/>
      <c r="Y2" s="868"/>
      <c r="Z2" s="868" t="s">
        <v>708</v>
      </c>
    </row>
    <row r="4" spans="1:35" ht="12.75" customHeight="1">
      <c r="A4" s="816" t="s">
        <v>750</v>
      </c>
      <c r="L4" s="936"/>
      <c r="M4" s="936"/>
      <c r="O4" s="936"/>
      <c r="P4" s="936"/>
      <c r="Q4" s="936"/>
      <c r="R4" s="936"/>
      <c r="S4" s="936"/>
      <c r="T4" s="936"/>
      <c r="U4" s="936"/>
      <c r="V4" s="936"/>
      <c r="W4" s="936"/>
      <c r="X4" s="1750"/>
      <c r="Y4" s="1750"/>
      <c r="Z4" s="1750" t="s">
        <v>47</v>
      </c>
    </row>
    <row r="5" spans="1:35" ht="4.5" customHeight="1">
      <c r="B5" s="866"/>
      <c r="C5" s="866"/>
      <c r="D5" s="866"/>
      <c r="E5" s="866"/>
      <c r="F5" s="866"/>
      <c r="G5" s="866"/>
      <c r="H5" s="937"/>
      <c r="I5" s="937"/>
      <c r="J5" s="937"/>
      <c r="K5" s="937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1751"/>
      <c r="Y5" s="1751"/>
      <c r="Z5" s="1751"/>
    </row>
    <row r="6" spans="1:35" ht="45" customHeight="1">
      <c r="A6" s="914" t="s">
        <v>751</v>
      </c>
      <c r="B6" s="873" t="s">
        <v>743</v>
      </c>
      <c r="C6" s="939" t="s">
        <v>140</v>
      </c>
      <c r="D6" s="874">
        <v>1996</v>
      </c>
      <c r="E6" s="874">
        <v>1997</v>
      </c>
      <c r="F6" s="874">
        <v>1998</v>
      </c>
      <c r="G6" s="874">
        <v>1999</v>
      </c>
      <c r="H6" s="874">
        <v>2000</v>
      </c>
      <c r="I6" s="874">
        <v>2001</v>
      </c>
      <c r="J6" s="874">
        <v>2002</v>
      </c>
      <c r="K6" s="874">
        <v>2003</v>
      </c>
      <c r="L6" s="874" t="s">
        <v>744</v>
      </c>
      <c r="M6" s="940" t="s">
        <v>331</v>
      </c>
      <c r="N6" s="940" t="s">
        <v>332</v>
      </c>
      <c r="O6" s="940" t="s">
        <v>745</v>
      </c>
      <c r="P6" s="875" t="s">
        <v>48</v>
      </c>
      <c r="Q6" s="875" t="s">
        <v>323</v>
      </c>
      <c r="R6" s="875" t="s">
        <v>324</v>
      </c>
      <c r="S6" s="875" t="s">
        <v>335</v>
      </c>
      <c r="T6" s="875" t="s">
        <v>336</v>
      </c>
      <c r="U6" s="875" t="s">
        <v>337</v>
      </c>
      <c r="V6" s="875" t="s">
        <v>404</v>
      </c>
      <c r="W6" s="875" t="s">
        <v>525</v>
      </c>
      <c r="X6" s="875" t="s">
        <v>752</v>
      </c>
      <c r="Y6" s="875" t="s">
        <v>636</v>
      </c>
      <c r="Z6" s="876" t="s">
        <v>719</v>
      </c>
    </row>
    <row r="7" spans="1:35" ht="37.5" customHeight="1">
      <c r="A7" s="878">
        <v>64</v>
      </c>
      <c r="B7" s="918" t="s">
        <v>747</v>
      </c>
      <c r="C7" s="919">
        <v>315555</v>
      </c>
      <c r="D7" s="920">
        <v>355697</v>
      </c>
      <c r="E7" s="920">
        <v>410346</v>
      </c>
      <c r="F7" s="920">
        <v>471227</v>
      </c>
      <c r="G7" s="920">
        <v>512604.00000000006</v>
      </c>
      <c r="H7" s="920">
        <v>553557</v>
      </c>
      <c r="I7" s="920">
        <v>641723</v>
      </c>
      <c r="J7" s="920">
        <v>621422</v>
      </c>
      <c r="K7" s="920">
        <v>655767</v>
      </c>
      <c r="L7" s="920">
        <v>742209</v>
      </c>
      <c r="M7" s="920">
        <v>824947</v>
      </c>
      <c r="N7" s="920">
        <v>954885</v>
      </c>
      <c r="O7" s="920">
        <v>1082753</v>
      </c>
      <c r="P7" s="920">
        <v>1140455</v>
      </c>
      <c r="Q7" s="920">
        <v>1230680</v>
      </c>
      <c r="R7" s="920">
        <v>1280952</v>
      </c>
      <c r="S7" s="920">
        <v>1480721</v>
      </c>
      <c r="T7" s="920">
        <v>1584290</v>
      </c>
      <c r="U7" s="920">
        <v>1581661</v>
      </c>
      <c r="V7" s="920">
        <v>1544744</v>
      </c>
      <c r="W7" s="920">
        <v>1610992</v>
      </c>
      <c r="X7" s="920">
        <v>1439402</v>
      </c>
      <c r="Y7" s="920">
        <v>1324683</v>
      </c>
      <c r="Z7" s="921" t="s">
        <v>177</v>
      </c>
      <c r="AA7" s="922"/>
      <c r="AB7" s="922"/>
      <c r="AC7" s="922"/>
      <c r="AD7" s="922"/>
      <c r="AE7" s="922"/>
      <c r="AF7" s="872"/>
      <c r="AG7" s="923"/>
      <c r="AH7" s="924"/>
      <c r="AI7" s="924"/>
    </row>
    <row r="8" spans="1:35" ht="37.5" customHeight="1">
      <c r="A8" s="878">
        <v>65</v>
      </c>
      <c r="B8" s="918" t="s">
        <v>748</v>
      </c>
      <c r="C8" s="925">
        <v>39194</v>
      </c>
      <c r="D8" s="926">
        <v>41896</v>
      </c>
      <c r="E8" s="926">
        <v>47943</v>
      </c>
      <c r="F8" s="926">
        <v>49529</v>
      </c>
      <c r="G8" s="926">
        <v>61784</v>
      </c>
      <c r="H8" s="926">
        <v>56563</v>
      </c>
      <c r="I8" s="926">
        <v>56003</v>
      </c>
      <c r="J8" s="926">
        <v>54832</v>
      </c>
      <c r="K8" s="926">
        <v>62707</v>
      </c>
      <c r="L8" s="926">
        <v>69548</v>
      </c>
      <c r="M8" s="926">
        <v>78349</v>
      </c>
      <c r="N8" s="926">
        <v>80076</v>
      </c>
      <c r="O8" s="926">
        <v>91959</v>
      </c>
      <c r="P8" s="926">
        <v>97623</v>
      </c>
      <c r="Q8" s="926">
        <v>113723</v>
      </c>
      <c r="R8" s="926">
        <v>140181</v>
      </c>
      <c r="S8" s="926">
        <v>120419</v>
      </c>
      <c r="T8" s="926">
        <v>132289</v>
      </c>
      <c r="U8" s="926">
        <v>155666</v>
      </c>
      <c r="V8" s="926">
        <v>102283</v>
      </c>
      <c r="W8" s="926">
        <v>108286</v>
      </c>
      <c r="X8" s="926">
        <v>93299</v>
      </c>
      <c r="Y8" s="926">
        <v>107998</v>
      </c>
      <c r="Z8" s="927" t="s">
        <v>177</v>
      </c>
      <c r="AA8" s="922"/>
      <c r="AB8" s="922"/>
      <c r="AC8" s="928"/>
      <c r="AD8" s="928"/>
      <c r="AE8" s="928"/>
      <c r="AF8" s="872"/>
      <c r="AG8" s="923"/>
      <c r="AH8" s="924"/>
      <c r="AI8" s="924"/>
    </row>
    <row r="9" spans="1:35" ht="37.5" customHeight="1">
      <c r="A9" s="903">
        <v>66</v>
      </c>
      <c r="B9" s="929" t="s">
        <v>749</v>
      </c>
      <c r="C9" s="925">
        <v>13078</v>
      </c>
      <c r="D9" s="926">
        <v>16007.000000000002</v>
      </c>
      <c r="E9" s="926">
        <v>18570</v>
      </c>
      <c r="F9" s="926">
        <v>22619</v>
      </c>
      <c r="G9" s="926">
        <v>116509</v>
      </c>
      <c r="H9" s="926">
        <v>46163</v>
      </c>
      <c r="I9" s="926">
        <v>26446</v>
      </c>
      <c r="J9" s="926">
        <v>21063</v>
      </c>
      <c r="K9" s="926">
        <v>7997</v>
      </c>
      <c r="L9" s="926">
        <v>9304</v>
      </c>
      <c r="M9" s="926">
        <v>21849</v>
      </c>
      <c r="N9" s="926">
        <v>55905</v>
      </c>
      <c r="O9" s="926">
        <v>86744</v>
      </c>
      <c r="P9" s="926">
        <v>65123.999999999993</v>
      </c>
      <c r="Q9" s="926">
        <v>76065</v>
      </c>
      <c r="R9" s="926">
        <v>91713</v>
      </c>
      <c r="S9" s="926">
        <v>82672</v>
      </c>
      <c r="T9" s="926">
        <v>115044</v>
      </c>
      <c r="U9" s="926">
        <v>166498</v>
      </c>
      <c r="V9" s="926">
        <v>234097</v>
      </c>
      <c r="W9" s="926">
        <v>284454</v>
      </c>
      <c r="X9" s="926">
        <v>344602</v>
      </c>
      <c r="Y9" s="926">
        <v>323701</v>
      </c>
      <c r="Z9" s="941" t="s">
        <v>177</v>
      </c>
      <c r="AA9" s="922"/>
      <c r="AB9" s="922"/>
      <c r="AC9" s="930"/>
      <c r="AD9" s="930"/>
      <c r="AE9" s="930"/>
      <c r="AF9" s="872"/>
      <c r="AG9" s="923"/>
      <c r="AH9" s="924"/>
      <c r="AI9" s="924"/>
    </row>
    <row r="10" spans="1:35" ht="37.5" customHeight="1">
      <c r="A10" s="903" t="s">
        <v>186</v>
      </c>
      <c r="B10" s="931" t="s">
        <v>146</v>
      </c>
      <c r="C10" s="932">
        <v>367827</v>
      </c>
      <c r="D10" s="933">
        <v>413600</v>
      </c>
      <c r="E10" s="933">
        <v>476859</v>
      </c>
      <c r="F10" s="933">
        <v>543375</v>
      </c>
      <c r="G10" s="933">
        <v>690897</v>
      </c>
      <c r="H10" s="933">
        <v>656283</v>
      </c>
      <c r="I10" s="933">
        <v>724172</v>
      </c>
      <c r="J10" s="933">
        <v>697317</v>
      </c>
      <c r="K10" s="933">
        <v>726471</v>
      </c>
      <c r="L10" s="933">
        <v>821060.99999999988</v>
      </c>
      <c r="M10" s="933">
        <v>925145.00000000012</v>
      </c>
      <c r="N10" s="933">
        <v>1090866</v>
      </c>
      <c r="O10" s="933">
        <v>1261456</v>
      </c>
      <c r="P10" s="933">
        <v>1303202</v>
      </c>
      <c r="Q10" s="933">
        <v>1420468</v>
      </c>
      <c r="R10" s="933">
        <v>1512846</v>
      </c>
      <c r="S10" s="933">
        <v>1683812.0000000002</v>
      </c>
      <c r="T10" s="933">
        <v>1831623</v>
      </c>
      <c r="U10" s="933">
        <v>1903825</v>
      </c>
      <c r="V10" s="933">
        <v>1881123.9999999998</v>
      </c>
      <c r="W10" s="933">
        <v>2003732</v>
      </c>
      <c r="X10" s="933">
        <v>1877303</v>
      </c>
      <c r="Y10" s="933">
        <v>1756382</v>
      </c>
      <c r="Z10" s="942"/>
      <c r="AA10" s="922"/>
      <c r="AB10" s="922"/>
      <c r="AC10" s="935"/>
      <c r="AD10" s="935"/>
      <c r="AE10" s="935"/>
      <c r="AF10" s="872"/>
      <c r="AG10" s="923"/>
      <c r="AH10" s="924"/>
      <c r="AI10" s="924"/>
    </row>
    <row r="12" spans="1:35" s="281" customFormat="1" ht="12.75">
      <c r="A12" s="278" t="s">
        <v>1372</v>
      </c>
      <c r="B12" s="279"/>
      <c r="C12" s="279"/>
      <c r="D12" s="279"/>
      <c r="E12" s="279"/>
      <c r="F12" s="279"/>
      <c r="G12" s="279"/>
      <c r="H12" s="280"/>
      <c r="T12" s="280"/>
      <c r="U12" s="280"/>
      <c r="V12" s="280"/>
      <c r="W12" s="280"/>
      <c r="X12" s="280"/>
      <c r="Y12" s="280"/>
    </row>
    <row r="13" spans="1:35">
      <c r="Q13" s="943"/>
      <c r="R13" s="943"/>
      <c r="S13" s="943"/>
      <c r="T13" s="943"/>
      <c r="U13" s="943"/>
      <c r="V13" s="943"/>
      <c r="W13" s="943"/>
      <c r="X13" s="943"/>
      <c r="Y13" s="943"/>
      <c r="Z13" s="943"/>
      <c r="AB13" s="872"/>
      <c r="AC13" s="872"/>
      <c r="AD13" s="872"/>
      <c r="AE13" s="872"/>
      <c r="AF13" s="872"/>
      <c r="AG13" s="872"/>
      <c r="AH13" s="872"/>
      <c r="AI13" s="872"/>
    </row>
    <row r="15" spans="1:35">
      <c r="C15" s="863"/>
      <c r="D15" s="863"/>
      <c r="E15" s="863"/>
      <c r="F15" s="863"/>
      <c r="G15" s="863"/>
      <c r="H15" s="863"/>
      <c r="I15" s="863"/>
      <c r="J15" s="863"/>
      <c r="K15" s="863"/>
    </row>
  </sheetData>
  <mergeCells count="3">
    <mergeCell ref="X4:X5"/>
    <mergeCell ref="Y4:Y5"/>
    <mergeCell ref="Z4:Z5"/>
  </mergeCells>
  <pageMargins left="0.78740157480314965" right="0.78740157480314965" top="0.86614173228346458" bottom="0.78740157480314965" header="0.51181102362204722" footer="0.51181102362204722"/>
  <pageSetup paperSize="9" scale="42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AH16"/>
  <sheetViews>
    <sheetView workbookViewId="0"/>
  </sheetViews>
  <sheetFormatPr defaultColWidth="10.7109375" defaultRowHeight="12"/>
  <cols>
    <col min="1" max="1" width="5.28515625" style="862" customWidth="1"/>
    <col min="2" max="2" width="46" style="862" customWidth="1"/>
    <col min="3" max="7" width="6.5703125" style="862" customWidth="1"/>
    <col min="8" max="11" width="7.28515625" style="862" bestFit="1" customWidth="1"/>
    <col min="12" max="18" width="8.7109375" style="864" bestFit="1" customWidth="1"/>
    <col min="19" max="26" width="7.85546875" style="864" customWidth="1"/>
    <col min="27" max="27" width="27.28515625" style="862" customWidth="1"/>
    <col min="28" max="33" width="5.85546875" style="862" customWidth="1"/>
    <col min="34" max="34" width="6.28515625" style="862" customWidth="1"/>
    <col min="35" max="257" width="10.7109375" style="862"/>
    <col min="258" max="258" width="5.28515625" style="862" customWidth="1"/>
    <col min="259" max="259" width="46" style="862" customWidth="1"/>
    <col min="260" max="264" width="6.5703125" style="862" customWidth="1"/>
    <col min="265" max="268" width="7.28515625" style="862" bestFit="1" customWidth="1"/>
    <col min="269" max="275" width="8.7109375" style="862" bestFit="1" customWidth="1"/>
    <col min="276" max="282" width="7.85546875" style="862" customWidth="1"/>
    <col min="283" max="283" width="27.28515625" style="862" customWidth="1"/>
    <col min="284" max="289" width="5.85546875" style="862" customWidth="1"/>
    <col min="290" max="290" width="6.28515625" style="862" customWidth="1"/>
    <col min="291" max="513" width="10.7109375" style="862"/>
    <col min="514" max="514" width="5.28515625" style="862" customWidth="1"/>
    <col min="515" max="515" width="46" style="862" customWidth="1"/>
    <col min="516" max="520" width="6.5703125" style="862" customWidth="1"/>
    <col min="521" max="524" width="7.28515625" style="862" bestFit="1" customWidth="1"/>
    <col min="525" max="531" width="8.7109375" style="862" bestFit="1" customWidth="1"/>
    <col min="532" max="538" width="7.85546875" style="862" customWidth="1"/>
    <col min="539" max="539" width="27.28515625" style="862" customWidth="1"/>
    <col min="540" max="545" width="5.85546875" style="862" customWidth="1"/>
    <col min="546" max="546" width="6.28515625" style="862" customWidth="1"/>
    <col min="547" max="769" width="10.7109375" style="862"/>
    <col min="770" max="770" width="5.28515625" style="862" customWidth="1"/>
    <col min="771" max="771" width="46" style="862" customWidth="1"/>
    <col min="772" max="776" width="6.5703125" style="862" customWidth="1"/>
    <col min="777" max="780" width="7.28515625" style="862" bestFit="1" customWidth="1"/>
    <col min="781" max="787" width="8.7109375" style="862" bestFit="1" customWidth="1"/>
    <col min="788" max="794" width="7.85546875" style="862" customWidth="1"/>
    <col min="795" max="795" width="27.28515625" style="862" customWidth="1"/>
    <col min="796" max="801" width="5.85546875" style="862" customWidth="1"/>
    <col min="802" max="802" width="6.28515625" style="862" customWidth="1"/>
    <col min="803" max="1025" width="10.7109375" style="862"/>
    <col min="1026" max="1026" width="5.28515625" style="862" customWidth="1"/>
    <col min="1027" max="1027" width="46" style="862" customWidth="1"/>
    <col min="1028" max="1032" width="6.5703125" style="862" customWidth="1"/>
    <col min="1033" max="1036" width="7.28515625" style="862" bestFit="1" customWidth="1"/>
    <col min="1037" max="1043" width="8.7109375" style="862" bestFit="1" customWidth="1"/>
    <col min="1044" max="1050" width="7.85546875" style="862" customWidth="1"/>
    <col min="1051" max="1051" width="27.28515625" style="862" customWidth="1"/>
    <col min="1052" max="1057" width="5.85546875" style="862" customWidth="1"/>
    <col min="1058" max="1058" width="6.28515625" style="862" customWidth="1"/>
    <col min="1059" max="1281" width="10.7109375" style="862"/>
    <col min="1282" max="1282" width="5.28515625" style="862" customWidth="1"/>
    <col min="1283" max="1283" width="46" style="862" customWidth="1"/>
    <col min="1284" max="1288" width="6.5703125" style="862" customWidth="1"/>
    <col min="1289" max="1292" width="7.28515625" style="862" bestFit="1" customWidth="1"/>
    <col min="1293" max="1299" width="8.7109375" style="862" bestFit="1" customWidth="1"/>
    <col min="1300" max="1306" width="7.85546875" style="862" customWidth="1"/>
    <col min="1307" max="1307" width="27.28515625" style="862" customWidth="1"/>
    <col min="1308" max="1313" width="5.85546875" style="862" customWidth="1"/>
    <col min="1314" max="1314" width="6.28515625" style="862" customWidth="1"/>
    <col min="1315" max="1537" width="10.7109375" style="862"/>
    <col min="1538" max="1538" width="5.28515625" style="862" customWidth="1"/>
    <col min="1539" max="1539" width="46" style="862" customWidth="1"/>
    <col min="1540" max="1544" width="6.5703125" style="862" customWidth="1"/>
    <col min="1545" max="1548" width="7.28515625" style="862" bestFit="1" customWidth="1"/>
    <col min="1549" max="1555" width="8.7109375" style="862" bestFit="1" customWidth="1"/>
    <col min="1556" max="1562" width="7.85546875" style="862" customWidth="1"/>
    <col min="1563" max="1563" width="27.28515625" style="862" customWidth="1"/>
    <col min="1564" max="1569" width="5.85546875" style="862" customWidth="1"/>
    <col min="1570" max="1570" width="6.28515625" style="862" customWidth="1"/>
    <col min="1571" max="1793" width="10.7109375" style="862"/>
    <col min="1794" max="1794" width="5.28515625" style="862" customWidth="1"/>
    <col min="1795" max="1795" width="46" style="862" customWidth="1"/>
    <col min="1796" max="1800" width="6.5703125" style="862" customWidth="1"/>
    <col min="1801" max="1804" width="7.28515625" style="862" bestFit="1" customWidth="1"/>
    <col min="1805" max="1811" width="8.7109375" style="862" bestFit="1" customWidth="1"/>
    <col min="1812" max="1818" width="7.85546875" style="862" customWidth="1"/>
    <col min="1819" max="1819" width="27.28515625" style="862" customWidth="1"/>
    <col min="1820" max="1825" width="5.85546875" style="862" customWidth="1"/>
    <col min="1826" max="1826" width="6.28515625" style="862" customWidth="1"/>
    <col min="1827" max="2049" width="10.7109375" style="862"/>
    <col min="2050" max="2050" width="5.28515625" style="862" customWidth="1"/>
    <col min="2051" max="2051" width="46" style="862" customWidth="1"/>
    <col min="2052" max="2056" width="6.5703125" style="862" customWidth="1"/>
    <col min="2057" max="2060" width="7.28515625" style="862" bestFit="1" customWidth="1"/>
    <col min="2061" max="2067" width="8.7109375" style="862" bestFit="1" customWidth="1"/>
    <col min="2068" max="2074" width="7.85546875" style="862" customWidth="1"/>
    <col min="2075" max="2075" width="27.28515625" style="862" customWidth="1"/>
    <col min="2076" max="2081" width="5.85546875" style="862" customWidth="1"/>
    <col min="2082" max="2082" width="6.28515625" style="862" customWidth="1"/>
    <col min="2083" max="2305" width="10.7109375" style="862"/>
    <col min="2306" max="2306" width="5.28515625" style="862" customWidth="1"/>
    <col min="2307" max="2307" width="46" style="862" customWidth="1"/>
    <col min="2308" max="2312" width="6.5703125" style="862" customWidth="1"/>
    <col min="2313" max="2316" width="7.28515625" style="862" bestFit="1" customWidth="1"/>
    <col min="2317" max="2323" width="8.7109375" style="862" bestFit="1" customWidth="1"/>
    <col min="2324" max="2330" width="7.85546875" style="862" customWidth="1"/>
    <col min="2331" max="2331" width="27.28515625" style="862" customWidth="1"/>
    <col min="2332" max="2337" width="5.85546875" style="862" customWidth="1"/>
    <col min="2338" max="2338" width="6.28515625" style="862" customWidth="1"/>
    <col min="2339" max="2561" width="10.7109375" style="862"/>
    <col min="2562" max="2562" width="5.28515625" style="862" customWidth="1"/>
    <col min="2563" max="2563" width="46" style="862" customWidth="1"/>
    <col min="2564" max="2568" width="6.5703125" style="862" customWidth="1"/>
    <col min="2569" max="2572" width="7.28515625" style="862" bestFit="1" customWidth="1"/>
    <col min="2573" max="2579" width="8.7109375" style="862" bestFit="1" customWidth="1"/>
    <col min="2580" max="2586" width="7.85546875" style="862" customWidth="1"/>
    <col min="2587" max="2587" width="27.28515625" style="862" customWidth="1"/>
    <col min="2588" max="2593" width="5.85546875" style="862" customWidth="1"/>
    <col min="2594" max="2594" width="6.28515625" style="862" customWidth="1"/>
    <col min="2595" max="2817" width="10.7109375" style="862"/>
    <col min="2818" max="2818" width="5.28515625" style="862" customWidth="1"/>
    <col min="2819" max="2819" width="46" style="862" customWidth="1"/>
    <col min="2820" max="2824" width="6.5703125" style="862" customWidth="1"/>
    <col min="2825" max="2828" width="7.28515625" style="862" bestFit="1" customWidth="1"/>
    <col min="2829" max="2835" width="8.7109375" style="862" bestFit="1" customWidth="1"/>
    <col min="2836" max="2842" width="7.85546875" style="862" customWidth="1"/>
    <col min="2843" max="2843" width="27.28515625" style="862" customWidth="1"/>
    <col min="2844" max="2849" width="5.85546875" style="862" customWidth="1"/>
    <col min="2850" max="2850" width="6.28515625" style="862" customWidth="1"/>
    <col min="2851" max="3073" width="10.7109375" style="862"/>
    <col min="3074" max="3074" width="5.28515625" style="862" customWidth="1"/>
    <col min="3075" max="3075" width="46" style="862" customWidth="1"/>
    <col min="3076" max="3080" width="6.5703125" style="862" customWidth="1"/>
    <col min="3081" max="3084" width="7.28515625" style="862" bestFit="1" customWidth="1"/>
    <col min="3085" max="3091" width="8.7109375" style="862" bestFit="1" customWidth="1"/>
    <col min="3092" max="3098" width="7.85546875" style="862" customWidth="1"/>
    <col min="3099" max="3099" width="27.28515625" style="862" customWidth="1"/>
    <col min="3100" max="3105" width="5.85546875" style="862" customWidth="1"/>
    <col min="3106" max="3106" width="6.28515625" style="862" customWidth="1"/>
    <col min="3107" max="3329" width="10.7109375" style="862"/>
    <col min="3330" max="3330" width="5.28515625" style="862" customWidth="1"/>
    <col min="3331" max="3331" width="46" style="862" customWidth="1"/>
    <col min="3332" max="3336" width="6.5703125" style="862" customWidth="1"/>
    <col min="3337" max="3340" width="7.28515625" style="862" bestFit="1" customWidth="1"/>
    <col min="3341" max="3347" width="8.7109375" style="862" bestFit="1" customWidth="1"/>
    <col min="3348" max="3354" width="7.85546875" style="862" customWidth="1"/>
    <col min="3355" max="3355" width="27.28515625" style="862" customWidth="1"/>
    <col min="3356" max="3361" width="5.85546875" style="862" customWidth="1"/>
    <col min="3362" max="3362" width="6.28515625" style="862" customWidth="1"/>
    <col min="3363" max="3585" width="10.7109375" style="862"/>
    <col min="3586" max="3586" width="5.28515625" style="862" customWidth="1"/>
    <col min="3587" max="3587" width="46" style="862" customWidth="1"/>
    <col min="3588" max="3592" width="6.5703125" style="862" customWidth="1"/>
    <col min="3593" max="3596" width="7.28515625" style="862" bestFit="1" customWidth="1"/>
    <col min="3597" max="3603" width="8.7109375" style="862" bestFit="1" customWidth="1"/>
    <col min="3604" max="3610" width="7.85546875" style="862" customWidth="1"/>
    <col min="3611" max="3611" width="27.28515625" style="862" customWidth="1"/>
    <col min="3612" max="3617" width="5.85546875" style="862" customWidth="1"/>
    <col min="3618" max="3618" width="6.28515625" style="862" customWidth="1"/>
    <col min="3619" max="3841" width="10.7109375" style="862"/>
    <col min="3842" max="3842" width="5.28515625" style="862" customWidth="1"/>
    <col min="3843" max="3843" width="46" style="862" customWidth="1"/>
    <col min="3844" max="3848" width="6.5703125" style="862" customWidth="1"/>
    <col min="3849" max="3852" width="7.28515625" style="862" bestFit="1" customWidth="1"/>
    <col min="3853" max="3859" width="8.7109375" style="862" bestFit="1" customWidth="1"/>
    <col min="3860" max="3866" width="7.85546875" style="862" customWidth="1"/>
    <col min="3867" max="3867" width="27.28515625" style="862" customWidth="1"/>
    <col min="3868" max="3873" width="5.85546875" style="862" customWidth="1"/>
    <col min="3874" max="3874" width="6.28515625" style="862" customWidth="1"/>
    <col min="3875" max="4097" width="10.7109375" style="862"/>
    <col min="4098" max="4098" width="5.28515625" style="862" customWidth="1"/>
    <col min="4099" max="4099" width="46" style="862" customWidth="1"/>
    <col min="4100" max="4104" width="6.5703125" style="862" customWidth="1"/>
    <col min="4105" max="4108" width="7.28515625" style="862" bestFit="1" customWidth="1"/>
    <col min="4109" max="4115" width="8.7109375" style="862" bestFit="1" customWidth="1"/>
    <col min="4116" max="4122" width="7.85546875" style="862" customWidth="1"/>
    <col min="4123" max="4123" width="27.28515625" style="862" customWidth="1"/>
    <col min="4124" max="4129" width="5.85546875" style="862" customWidth="1"/>
    <col min="4130" max="4130" width="6.28515625" style="862" customWidth="1"/>
    <col min="4131" max="4353" width="10.7109375" style="862"/>
    <col min="4354" max="4354" width="5.28515625" style="862" customWidth="1"/>
    <col min="4355" max="4355" width="46" style="862" customWidth="1"/>
    <col min="4356" max="4360" width="6.5703125" style="862" customWidth="1"/>
    <col min="4361" max="4364" width="7.28515625" style="862" bestFit="1" customWidth="1"/>
    <col min="4365" max="4371" width="8.7109375" style="862" bestFit="1" customWidth="1"/>
    <col min="4372" max="4378" width="7.85546875" style="862" customWidth="1"/>
    <col min="4379" max="4379" width="27.28515625" style="862" customWidth="1"/>
    <col min="4380" max="4385" width="5.85546875" style="862" customWidth="1"/>
    <col min="4386" max="4386" width="6.28515625" style="862" customWidth="1"/>
    <col min="4387" max="4609" width="10.7109375" style="862"/>
    <col min="4610" max="4610" width="5.28515625" style="862" customWidth="1"/>
    <col min="4611" max="4611" width="46" style="862" customWidth="1"/>
    <col min="4612" max="4616" width="6.5703125" style="862" customWidth="1"/>
    <col min="4617" max="4620" width="7.28515625" style="862" bestFit="1" customWidth="1"/>
    <col min="4621" max="4627" width="8.7109375" style="862" bestFit="1" customWidth="1"/>
    <col min="4628" max="4634" width="7.85546875" style="862" customWidth="1"/>
    <col min="4635" max="4635" width="27.28515625" style="862" customWidth="1"/>
    <col min="4636" max="4641" width="5.85546875" style="862" customWidth="1"/>
    <col min="4642" max="4642" width="6.28515625" style="862" customWidth="1"/>
    <col min="4643" max="4865" width="10.7109375" style="862"/>
    <col min="4866" max="4866" width="5.28515625" style="862" customWidth="1"/>
    <col min="4867" max="4867" width="46" style="862" customWidth="1"/>
    <col min="4868" max="4872" width="6.5703125" style="862" customWidth="1"/>
    <col min="4873" max="4876" width="7.28515625" style="862" bestFit="1" customWidth="1"/>
    <col min="4877" max="4883" width="8.7109375" style="862" bestFit="1" customWidth="1"/>
    <col min="4884" max="4890" width="7.85546875" style="862" customWidth="1"/>
    <col min="4891" max="4891" width="27.28515625" style="862" customWidth="1"/>
    <col min="4892" max="4897" width="5.85546875" style="862" customWidth="1"/>
    <col min="4898" max="4898" width="6.28515625" style="862" customWidth="1"/>
    <col min="4899" max="5121" width="10.7109375" style="862"/>
    <col min="5122" max="5122" width="5.28515625" style="862" customWidth="1"/>
    <col min="5123" max="5123" width="46" style="862" customWidth="1"/>
    <col min="5124" max="5128" width="6.5703125" style="862" customWidth="1"/>
    <col min="5129" max="5132" width="7.28515625" style="862" bestFit="1" customWidth="1"/>
    <col min="5133" max="5139" width="8.7109375" style="862" bestFit="1" customWidth="1"/>
    <col min="5140" max="5146" width="7.85546875" style="862" customWidth="1"/>
    <col min="5147" max="5147" width="27.28515625" style="862" customWidth="1"/>
    <col min="5148" max="5153" width="5.85546875" style="862" customWidth="1"/>
    <col min="5154" max="5154" width="6.28515625" style="862" customWidth="1"/>
    <col min="5155" max="5377" width="10.7109375" style="862"/>
    <col min="5378" max="5378" width="5.28515625" style="862" customWidth="1"/>
    <col min="5379" max="5379" width="46" style="862" customWidth="1"/>
    <col min="5380" max="5384" width="6.5703125" style="862" customWidth="1"/>
    <col min="5385" max="5388" width="7.28515625" style="862" bestFit="1" customWidth="1"/>
    <col min="5389" max="5395" width="8.7109375" style="862" bestFit="1" customWidth="1"/>
    <col min="5396" max="5402" width="7.85546875" style="862" customWidth="1"/>
    <col min="5403" max="5403" width="27.28515625" style="862" customWidth="1"/>
    <col min="5404" max="5409" width="5.85546875" style="862" customWidth="1"/>
    <col min="5410" max="5410" width="6.28515625" style="862" customWidth="1"/>
    <col min="5411" max="5633" width="10.7109375" style="862"/>
    <col min="5634" max="5634" width="5.28515625" style="862" customWidth="1"/>
    <col min="5635" max="5635" width="46" style="862" customWidth="1"/>
    <col min="5636" max="5640" width="6.5703125" style="862" customWidth="1"/>
    <col min="5641" max="5644" width="7.28515625" style="862" bestFit="1" customWidth="1"/>
    <col min="5645" max="5651" width="8.7109375" style="862" bestFit="1" customWidth="1"/>
    <col min="5652" max="5658" width="7.85546875" style="862" customWidth="1"/>
    <col min="5659" max="5659" width="27.28515625" style="862" customWidth="1"/>
    <col min="5660" max="5665" width="5.85546875" style="862" customWidth="1"/>
    <col min="5666" max="5666" width="6.28515625" style="862" customWidth="1"/>
    <col min="5667" max="5889" width="10.7109375" style="862"/>
    <col min="5890" max="5890" width="5.28515625" style="862" customWidth="1"/>
    <col min="5891" max="5891" width="46" style="862" customWidth="1"/>
    <col min="5892" max="5896" width="6.5703125" style="862" customWidth="1"/>
    <col min="5897" max="5900" width="7.28515625" style="862" bestFit="1" customWidth="1"/>
    <col min="5901" max="5907" width="8.7109375" style="862" bestFit="1" customWidth="1"/>
    <col min="5908" max="5914" width="7.85546875" style="862" customWidth="1"/>
    <col min="5915" max="5915" width="27.28515625" style="862" customWidth="1"/>
    <col min="5916" max="5921" width="5.85546875" style="862" customWidth="1"/>
    <col min="5922" max="5922" width="6.28515625" style="862" customWidth="1"/>
    <col min="5923" max="6145" width="10.7109375" style="862"/>
    <col min="6146" max="6146" width="5.28515625" style="862" customWidth="1"/>
    <col min="6147" max="6147" width="46" style="862" customWidth="1"/>
    <col min="6148" max="6152" width="6.5703125" style="862" customWidth="1"/>
    <col min="6153" max="6156" width="7.28515625" style="862" bestFit="1" customWidth="1"/>
    <col min="6157" max="6163" width="8.7109375" style="862" bestFit="1" customWidth="1"/>
    <col min="6164" max="6170" width="7.85546875" style="862" customWidth="1"/>
    <col min="6171" max="6171" width="27.28515625" style="862" customWidth="1"/>
    <col min="6172" max="6177" width="5.85546875" style="862" customWidth="1"/>
    <col min="6178" max="6178" width="6.28515625" style="862" customWidth="1"/>
    <col min="6179" max="6401" width="10.7109375" style="862"/>
    <col min="6402" max="6402" width="5.28515625" style="862" customWidth="1"/>
    <col min="6403" max="6403" width="46" style="862" customWidth="1"/>
    <col min="6404" max="6408" width="6.5703125" style="862" customWidth="1"/>
    <col min="6409" max="6412" width="7.28515625" style="862" bestFit="1" customWidth="1"/>
    <col min="6413" max="6419" width="8.7109375" style="862" bestFit="1" customWidth="1"/>
    <col min="6420" max="6426" width="7.85546875" style="862" customWidth="1"/>
    <col min="6427" max="6427" width="27.28515625" style="862" customWidth="1"/>
    <col min="6428" max="6433" width="5.85546875" style="862" customWidth="1"/>
    <col min="6434" max="6434" width="6.28515625" style="862" customWidth="1"/>
    <col min="6435" max="6657" width="10.7109375" style="862"/>
    <col min="6658" max="6658" width="5.28515625" style="862" customWidth="1"/>
    <col min="6659" max="6659" width="46" style="862" customWidth="1"/>
    <col min="6660" max="6664" width="6.5703125" style="862" customWidth="1"/>
    <col min="6665" max="6668" width="7.28515625" style="862" bestFit="1" customWidth="1"/>
    <col min="6669" max="6675" width="8.7109375" style="862" bestFit="1" customWidth="1"/>
    <col min="6676" max="6682" width="7.85546875" style="862" customWidth="1"/>
    <col min="6683" max="6683" width="27.28515625" style="862" customWidth="1"/>
    <col min="6684" max="6689" width="5.85546875" style="862" customWidth="1"/>
    <col min="6690" max="6690" width="6.28515625" style="862" customWidth="1"/>
    <col min="6691" max="6913" width="10.7109375" style="862"/>
    <col min="6914" max="6914" width="5.28515625" style="862" customWidth="1"/>
    <col min="6915" max="6915" width="46" style="862" customWidth="1"/>
    <col min="6916" max="6920" width="6.5703125" style="862" customWidth="1"/>
    <col min="6921" max="6924" width="7.28515625" style="862" bestFit="1" customWidth="1"/>
    <col min="6925" max="6931" width="8.7109375" style="862" bestFit="1" customWidth="1"/>
    <col min="6932" max="6938" width="7.85546875" style="862" customWidth="1"/>
    <col min="6939" max="6939" width="27.28515625" style="862" customWidth="1"/>
    <col min="6940" max="6945" width="5.85546875" style="862" customWidth="1"/>
    <col min="6946" max="6946" width="6.28515625" style="862" customWidth="1"/>
    <col min="6947" max="7169" width="10.7109375" style="862"/>
    <col min="7170" max="7170" width="5.28515625" style="862" customWidth="1"/>
    <col min="7171" max="7171" width="46" style="862" customWidth="1"/>
    <col min="7172" max="7176" width="6.5703125" style="862" customWidth="1"/>
    <col min="7177" max="7180" width="7.28515625" style="862" bestFit="1" customWidth="1"/>
    <col min="7181" max="7187" width="8.7109375" style="862" bestFit="1" customWidth="1"/>
    <col min="7188" max="7194" width="7.85546875" style="862" customWidth="1"/>
    <col min="7195" max="7195" width="27.28515625" style="862" customWidth="1"/>
    <col min="7196" max="7201" width="5.85546875" style="862" customWidth="1"/>
    <col min="7202" max="7202" width="6.28515625" style="862" customWidth="1"/>
    <col min="7203" max="7425" width="10.7109375" style="862"/>
    <col min="7426" max="7426" width="5.28515625" style="862" customWidth="1"/>
    <col min="7427" max="7427" width="46" style="862" customWidth="1"/>
    <col min="7428" max="7432" width="6.5703125" style="862" customWidth="1"/>
    <col min="7433" max="7436" width="7.28515625" style="862" bestFit="1" customWidth="1"/>
    <col min="7437" max="7443" width="8.7109375" style="862" bestFit="1" customWidth="1"/>
    <col min="7444" max="7450" width="7.85546875" style="862" customWidth="1"/>
    <col min="7451" max="7451" width="27.28515625" style="862" customWidth="1"/>
    <col min="7452" max="7457" width="5.85546875" style="862" customWidth="1"/>
    <col min="7458" max="7458" width="6.28515625" style="862" customWidth="1"/>
    <col min="7459" max="7681" width="10.7109375" style="862"/>
    <col min="7682" max="7682" width="5.28515625" style="862" customWidth="1"/>
    <col min="7683" max="7683" width="46" style="862" customWidth="1"/>
    <col min="7684" max="7688" width="6.5703125" style="862" customWidth="1"/>
    <col min="7689" max="7692" width="7.28515625" style="862" bestFit="1" customWidth="1"/>
    <col min="7693" max="7699" width="8.7109375" style="862" bestFit="1" customWidth="1"/>
    <col min="7700" max="7706" width="7.85546875" style="862" customWidth="1"/>
    <col min="7707" max="7707" width="27.28515625" style="862" customWidth="1"/>
    <col min="7708" max="7713" width="5.85546875" style="862" customWidth="1"/>
    <col min="7714" max="7714" width="6.28515625" style="862" customWidth="1"/>
    <col min="7715" max="7937" width="10.7109375" style="862"/>
    <col min="7938" max="7938" width="5.28515625" style="862" customWidth="1"/>
    <col min="7939" max="7939" width="46" style="862" customWidth="1"/>
    <col min="7940" max="7944" width="6.5703125" style="862" customWidth="1"/>
    <col min="7945" max="7948" width="7.28515625" style="862" bestFit="1" customWidth="1"/>
    <col min="7949" max="7955" width="8.7109375" style="862" bestFit="1" customWidth="1"/>
    <col min="7956" max="7962" width="7.85546875" style="862" customWidth="1"/>
    <col min="7963" max="7963" width="27.28515625" style="862" customWidth="1"/>
    <col min="7964" max="7969" width="5.85546875" style="862" customWidth="1"/>
    <col min="7970" max="7970" width="6.28515625" style="862" customWidth="1"/>
    <col min="7971" max="8193" width="10.7109375" style="862"/>
    <col min="8194" max="8194" width="5.28515625" style="862" customWidth="1"/>
    <col min="8195" max="8195" width="46" style="862" customWidth="1"/>
    <col min="8196" max="8200" width="6.5703125" style="862" customWidth="1"/>
    <col min="8201" max="8204" width="7.28515625" style="862" bestFit="1" customWidth="1"/>
    <col min="8205" max="8211" width="8.7109375" style="862" bestFit="1" customWidth="1"/>
    <col min="8212" max="8218" width="7.85546875" style="862" customWidth="1"/>
    <col min="8219" max="8219" width="27.28515625" style="862" customWidth="1"/>
    <col min="8220" max="8225" width="5.85546875" style="862" customWidth="1"/>
    <col min="8226" max="8226" width="6.28515625" style="862" customWidth="1"/>
    <col min="8227" max="8449" width="10.7109375" style="862"/>
    <col min="8450" max="8450" width="5.28515625" style="862" customWidth="1"/>
    <col min="8451" max="8451" width="46" style="862" customWidth="1"/>
    <col min="8452" max="8456" width="6.5703125" style="862" customWidth="1"/>
    <col min="8457" max="8460" width="7.28515625" style="862" bestFit="1" customWidth="1"/>
    <col min="8461" max="8467" width="8.7109375" style="862" bestFit="1" customWidth="1"/>
    <col min="8468" max="8474" width="7.85546875" style="862" customWidth="1"/>
    <col min="8475" max="8475" width="27.28515625" style="862" customWidth="1"/>
    <col min="8476" max="8481" width="5.85546875" style="862" customWidth="1"/>
    <col min="8482" max="8482" width="6.28515625" style="862" customWidth="1"/>
    <col min="8483" max="8705" width="10.7109375" style="862"/>
    <col min="8706" max="8706" width="5.28515625" style="862" customWidth="1"/>
    <col min="8707" max="8707" width="46" style="862" customWidth="1"/>
    <col min="8708" max="8712" width="6.5703125" style="862" customWidth="1"/>
    <col min="8713" max="8716" width="7.28515625" style="862" bestFit="1" customWidth="1"/>
    <col min="8717" max="8723" width="8.7109375" style="862" bestFit="1" customWidth="1"/>
    <col min="8724" max="8730" width="7.85546875" style="862" customWidth="1"/>
    <col min="8731" max="8731" width="27.28515625" style="862" customWidth="1"/>
    <col min="8732" max="8737" width="5.85546875" style="862" customWidth="1"/>
    <col min="8738" max="8738" width="6.28515625" style="862" customWidth="1"/>
    <col min="8739" max="8961" width="10.7109375" style="862"/>
    <col min="8962" max="8962" width="5.28515625" style="862" customWidth="1"/>
    <col min="8963" max="8963" width="46" style="862" customWidth="1"/>
    <col min="8964" max="8968" width="6.5703125" style="862" customWidth="1"/>
    <col min="8969" max="8972" width="7.28515625" style="862" bestFit="1" customWidth="1"/>
    <col min="8973" max="8979" width="8.7109375" style="862" bestFit="1" customWidth="1"/>
    <col min="8980" max="8986" width="7.85546875" style="862" customWidth="1"/>
    <col min="8987" max="8987" width="27.28515625" style="862" customWidth="1"/>
    <col min="8988" max="8993" width="5.85546875" style="862" customWidth="1"/>
    <col min="8994" max="8994" width="6.28515625" style="862" customWidth="1"/>
    <col min="8995" max="9217" width="10.7109375" style="862"/>
    <col min="9218" max="9218" width="5.28515625" style="862" customWidth="1"/>
    <col min="9219" max="9219" width="46" style="862" customWidth="1"/>
    <col min="9220" max="9224" width="6.5703125" style="862" customWidth="1"/>
    <col min="9225" max="9228" width="7.28515625" style="862" bestFit="1" customWidth="1"/>
    <col min="9229" max="9235" width="8.7109375" style="862" bestFit="1" customWidth="1"/>
    <col min="9236" max="9242" width="7.85546875" style="862" customWidth="1"/>
    <col min="9243" max="9243" width="27.28515625" style="862" customWidth="1"/>
    <col min="9244" max="9249" width="5.85546875" style="862" customWidth="1"/>
    <col min="9250" max="9250" width="6.28515625" style="862" customWidth="1"/>
    <col min="9251" max="9473" width="10.7109375" style="862"/>
    <col min="9474" max="9474" width="5.28515625" style="862" customWidth="1"/>
    <col min="9475" max="9475" width="46" style="862" customWidth="1"/>
    <col min="9476" max="9480" width="6.5703125" style="862" customWidth="1"/>
    <col min="9481" max="9484" width="7.28515625" style="862" bestFit="1" customWidth="1"/>
    <col min="9485" max="9491" width="8.7109375" style="862" bestFit="1" customWidth="1"/>
    <col min="9492" max="9498" width="7.85546875" style="862" customWidth="1"/>
    <col min="9499" max="9499" width="27.28515625" style="862" customWidth="1"/>
    <col min="9500" max="9505" width="5.85546875" style="862" customWidth="1"/>
    <col min="9506" max="9506" width="6.28515625" style="862" customWidth="1"/>
    <col min="9507" max="9729" width="10.7109375" style="862"/>
    <col min="9730" max="9730" width="5.28515625" style="862" customWidth="1"/>
    <col min="9731" max="9731" width="46" style="862" customWidth="1"/>
    <col min="9732" max="9736" width="6.5703125" style="862" customWidth="1"/>
    <col min="9737" max="9740" width="7.28515625" style="862" bestFit="1" customWidth="1"/>
    <col min="9741" max="9747" width="8.7109375" style="862" bestFit="1" customWidth="1"/>
    <col min="9748" max="9754" width="7.85546875" style="862" customWidth="1"/>
    <col min="9755" max="9755" width="27.28515625" style="862" customWidth="1"/>
    <col min="9756" max="9761" width="5.85546875" style="862" customWidth="1"/>
    <col min="9762" max="9762" width="6.28515625" style="862" customWidth="1"/>
    <col min="9763" max="9985" width="10.7109375" style="862"/>
    <col min="9986" max="9986" width="5.28515625" style="862" customWidth="1"/>
    <col min="9987" max="9987" width="46" style="862" customWidth="1"/>
    <col min="9988" max="9992" width="6.5703125" style="862" customWidth="1"/>
    <col min="9993" max="9996" width="7.28515625" style="862" bestFit="1" customWidth="1"/>
    <col min="9997" max="10003" width="8.7109375" style="862" bestFit="1" customWidth="1"/>
    <col min="10004" max="10010" width="7.85546875" style="862" customWidth="1"/>
    <col min="10011" max="10011" width="27.28515625" style="862" customWidth="1"/>
    <col min="10012" max="10017" width="5.85546875" style="862" customWidth="1"/>
    <col min="10018" max="10018" width="6.28515625" style="862" customWidth="1"/>
    <col min="10019" max="10241" width="10.7109375" style="862"/>
    <col min="10242" max="10242" width="5.28515625" style="862" customWidth="1"/>
    <col min="10243" max="10243" width="46" style="862" customWidth="1"/>
    <col min="10244" max="10248" width="6.5703125" style="862" customWidth="1"/>
    <col min="10249" max="10252" width="7.28515625" style="862" bestFit="1" customWidth="1"/>
    <col min="10253" max="10259" width="8.7109375" style="862" bestFit="1" customWidth="1"/>
    <col min="10260" max="10266" width="7.85546875" style="862" customWidth="1"/>
    <col min="10267" max="10267" width="27.28515625" style="862" customWidth="1"/>
    <col min="10268" max="10273" width="5.85546875" style="862" customWidth="1"/>
    <col min="10274" max="10274" width="6.28515625" style="862" customWidth="1"/>
    <col min="10275" max="10497" width="10.7109375" style="862"/>
    <col min="10498" max="10498" width="5.28515625" style="862" customWidth="1"/>
    <col min="10499" max="10499" width="46" style="862" customWidth="1"/>
    <col min="10500" max="10504" width="6.5703125" style="862" customWidth="1"/>
    <col min="10505" max="10508" width="7.28515625" style="862" bestFit="1" customWidth="1"/>
    <col min="10509" max="10515" width="8.7109375" style="862" bestFit="1" customWidth="1"/>
    <col min="10516" max="10522" width="7.85546875" style="862" customWidth="1"/>
    <col min="10523" max="10523" width="27.28515625" style="862" customWidth="1"/>
    <col min="10524" max="10529" width="5.85546875" style="862" customWidth="1"/>
    <col min="10530" max="10530" width="6.28515625" style="862" customWidth="1"/>
    <col min="10531" max="10753" width="10.7109375" style="862"/>
    <col min="10754" max="10754" width="5.28515625" style="862" customWidth="1"/>
    <col min="10755" max="10755" width="46" style="862" customWidth="1"/>
    <col min="10756" max="10760" width="6.5703125" style="862" customWidth="1"/>
    <col min="10761" max="10764" width="7.28515625" style="862" bestFit="1" customWidth="1"/>
    <col min="10765" max="10771" width="8.7109375" style="862" bestFit="1" customWidth="1"/>
    <col min="10772" max="10778" width="7.85546875" style="862" customWidth="1"/>
    <col min="10779" max="10779" width="27.28515625" style="862" customWidth="1"/>
    <col min="10780" max="10785" width="5.85546875" style="862" customWidth="1"/>
    <col min="10786" max="10786" width="6.28515625" style="862" customWidth="1"/>
    <col min="10787" max="11009" width="10.7109375" style="862"/>
    <col min="11010" max="11010" width="5.28515625" style="862" customWidth="1"/>
    <col min="11011" max="11011" width="46" style="862" customWidth="1"/>
    <col min="11012" max="11016" width="6.5703125" style="862" customWidth="1"/>
    <col min="11017" max="11020" width="7.28515625" style="862" bestFit="1" customWidth="1"/>
    <col min="11021" max="11027" width="8.7109375" style="862" bestFit="1" customWidth="1"/>
    <col min="11028" max="11034" width="7.85546875" style="862" customWidth="1"/>
    <col min="11035" max="11035" width="27.28515625" style="862" customWidth="1"/>
    <col min="11036" max="11041" width="5.85546875" style="862" customWidth="1"/>
    <col min="11042" max="11042" width="6.28515625" style="862" customWidth="1"/>
    <col min="11043" max="11265" width="10.7109375" style="862"/>
    <col min="11266" max="11266" width="5.28515625" style="862" customWidth="1"/>
    <col min="11267" max="11267" width="46" style="862" customWidth="1"/>
    <col min="11268" max="11272" width="6.5703125" style="862" customWidth="1"/>
    <col min="11273" max="11276" width="7.28515625" style="862" bestFit="1" customWidth="1"/>
    <col min="11277" max="11283" width="8.7109375" style="862" bestFit="1" customWidth="1"/>
    <col min="11284" max="11290" width="7.85546875" style="862" customWidth="1"/>
    <col min="11291" max="11291" width="27.28515625" style="862" customWidth="1"/>
    <col min="11292" max="11297" width="5.85546875" style="862" customWidth="1"/>
    <col min="11298" max="11298" width="6.28515625" style="862" customWidth="1"/>
    <col min="11299" max="11521" width="10.7109375" style="862"/>
    <col min="11522" max="11522" width="5.28515625" style="862" customWidth="1"/>
    <col min="11523" max="11523" width="46" style="862" customWidth="1"/>
    <col min="11524" max="11528" width="6.5703125" style="862" customWidth="1"/>
    <col min="11529" max="11532" width="7.28515625" style="862" bestFit="1" customWidth="1"/>
    <col min="11533" max="11539" width="8.7109375" style="862" bestFit="1" customWidth="1"/>
    <col min="11540" max="11546" width="7.85546875" style="862" customWidth="1"/>
    <col min="11547" max="11547" width="27.28515625" style="862" customWidth="1"/>
    <col min="11548" max="11553" width="5.85546875" style="862" customWidth="1"/>
    <col min="11554" max="11554" width="6.28515625" style="862" customWidth="1"/>
    <col min="11555" max="11777" width="10.7109375" style="862"/>
    <col min="11778" max="11778" width="5.28515625" style="862" customWidth="1"/>
    <col min="11779" max="11779" width="46" style="862" customWidth="1"/>
    <col min="11780" max="11784" width="6.5703125" style="862" customWidth="1"/>
    <col min="11785" max="11788" width="7.28515625" style="862" bestFit="1" customWidth="1"/>
    <col min="11789" max="11795" width="8.7109375" style="862" bestFit="1" customWidth="1"/>
    <col min="11796" max="11802" width="7.85546875" style="862" customWidth="1"/>
    <col min="11803" max="11803" width="27.28515625" style="862" customWidth="1"/>
    <col min="11804" max="11809" width="5.85546875" style="862" customWidth="1"/>
    <col min="11810" max="11810" width="6.28515625" style="862" customWidth="1"/>
    <col min="11811" max="12033" width="10.7109375" style="862"/>
    <col min="12034" max="12034" width="5.28515625" style="862" customWidth="1"/>
    <col min="12035" max="12035" width="46" style="862" customWidth="1"/>
    <col min="12036" max="12040" width="6.5703125" style="862" customWidth="1"/>
    <col min="12041" max="12044" width="7.28515625" style="862" bestFit="1" customWidth="1"/>
    <col min="12045" max="12051" width="8.7109375" style="862" bestFit="1" customWidth="1"/>
    <col min="12052" max="12058" width="7.85546875" style="862" customWidth="1"/>
    <col min="12059" max="12059" width="27.28515625" style="862" customWidth="1"/>
    <col min="12060" max="12065" width="5.85546875" style="862" customWidth="1"/>
    <col min="12066" max="12066" width="6.28515625" style="862" customWidth="1"/>
    <col min="12067" max="12289" width="10.7109375" style="862"/>
    <col min="12290" max="12290" width="5.28515625" style="862" customWidth="1"/>
    <col min="12291" max="12291" width="46" style="862" customWidth="1"/>
    <col min="12292" max="12296" width="6.5703125" style="862" customWidth="1"/>
    <col min="12297" max="12300" width="7.28515625" style="862" bestFit="1" customWidth="1"/>
    <col min="12301" max="12307" width="8.7109375" style="862" bestFit="1" customWidth="1"/>
    <col min="12308" max="12314" width="7.85546875" style="862" customWidth="1"/>
    <col min="12315" max="12315" width="27.28515625" style="862" customWidth="1"/>
    <col min="12316" max="12321" width="5.85546875" style="862" customWidth="1"/>
    <col min="12322" max="12322" width="6.28515625" style="862" customWidth="1"/>
    <col min="12323" max="12545" width="10.7109375" style="862"/>
    <col min="12546" max="12546" width="5.28515625" style="862" customWidth="1"/>
    <col min="12547" max="12547" width="46" style="862" customWidth="1"/>
    <col min="12548" max="12552" width="6.5703125" style="862" customWidth="1"/>
    <col min="12553" max="12556" width="7.28515625" style="862" bestFit="1" customWidth="1"/>
    <col min="12557" max="12563" width="8.7109375" style="862" bestFit="1" customWidth="1"/>
    <col min="12564" max="12570" width="7.85546875" style="862" customWidth="1"/>
    <col min="12571" max="12571" width="27.28515625" style="862" customWidth="1"/>
    <col min="12572" max="12577" width="5.85546875" style="862" customWidth="1"/>
    <col min="12578" max="12578" width="6.28515625" style="862" customWidth="1"/>
    <col min="12579" max="12801" width="10.7109375" style="862"/>
    <col min="12802" max="12802" width="5.28515625" style="862" customWidth="1"/>
    <col min="12803" max="12803" width="46" style="862" customWidth="1"/>
    <col min="12804" max="12808" width="6.5703125" style="862" customWidth="1"/>
    <col min="12809" max="12812" width="7.28515625" style="862" bestFit="1" customWidth="1"/>
    <col min="12813" max="12819" width="8.7109375" style="862" bestFit="1" customWidth="1"/>
    <col min="12820" max="12826" width="7.85546875" style="862" customWidth="1"/>
    <col min="12827" max="12827" width="27.28515625" style="862" customWidth="1"/>
    <col min="12828" max="12833" width="5.85546875" style="862" customWidth="1"/>
    <col min="12834" max="12834" width="6.28515625" style="862" customWidth="1"/>
    <col min="12835" max="13057" width="10.7109375" style="862"/>
    <col min="13058" max="13058" width="5.28515625" style="862" customWidth="1"/>
    <col min="13059" max="13059" width="46" style="862" customWidth="1"/>
    <col min="13060" max="13064" width="6.5703125" style="862" customWidth="1"/>
    <col min="13065" max="13068" width="7.28515625" style="862" bestFit="1" customWidth="1"/>
    <col min="13069" max="13075" width="8.7109375" style="862" bestFit="1" customWidth="1"/>
    <col min="13076" max="13082" width="7.85546875" style="862" customWidth="1"/>
    <col min="13083" max="13083" width="27.28515625" style="862" customWidth="1"/>
    <col min="13084" max="13089" width="5.85546875" style="862" customWidth="1"/>
    <col min="13090" max="13090" width="6.28515625" style="862" customWidth="1"/>
    <col min="13091" max="13313" width="10.7109375" style="862"/>
    <col min="13314" max="13314" width="5.28515625" style="862" customWidth="1"/>
    <col min="13315" max="13315" width="46" style="862" customWidth="1"/>
    <col min="13316" max="13320" width="6.5703125" style="862" customWidth="1"/>
    <col min="13321" max="13324" width="7.28515625" style="862" bestFit="1" customWidth="1"/>
    <col min="13325" max="13331" width="8.7109375" style="862" bestFit="1" customWidth="1"/>
    <col min="13332" max="13338" width="7.85546875" style="862" customWidth="1"/>
    <col min="13339" max="13339" width="27.28515625" style="862" customWidth="1"/>
    <col min="13340" max="13345" width="5.85546875" style="862" customWidth="1"/>
    <col min="13346" max="13346" width="6.28515625" style="862" customWidth="1"/>
    <col min="13347" max="13569" width="10.7109375" style="862"/>
    <col min="13570" max="13570" width="5.28515625" style="862" customWidth="1"/>
    <col min="13571" max="13571" width="46" style="862" customWidth="1"/>
    <col min="13572" max="13576" width="6.5703125" style="862" customWidth="1"/>
    <col min="13577" max="13580" width="7.28515625" style="862" bestFit="1" customWidth="1"/>
    <col min="13581" max="13587" width="8.7109375" style="862" bestFit="1" customWidth="1"/>
    <col min="13588" max="13594" width="7.85546875" style="862" customWidth="1"/>
    <col min="13595" max="13595" width="27.28515625" style="862" customWidth="1"/>
    <col min="13596" max="13601" width="5.85546875" style="862" customWidth="1"/>
    <col min="13602" max="13602" width="6.28515625" style="862" customWidth="1"/>
    <col min="13603" max="13825" width="10.7109375" style="862"/>
    <col min="13826" max="13826" width="5.28515625" style="862" customWidth="1"/>
    <col min="13827" max="13827" width="46" style="862" customWidth="1"/>
    <col min="13828" max="13832" width="6.5703125" style="862" customWidth="1"/>
    <col min="13833" max="13836" width="7.28515625" style="862" bestFit="1" customWidth="1"/>
    <col min="13837" max="13843" width="8.7109375" style="862" bestFit="1" customWidth="1"/>
    <col min="13844" max="13850" width="7.85546875" style="862" customWidth="1"/>
    <col min="13851" max="13851" width="27.28515625" style="862" customWidth="1"/>
    <col min="13852" max="13857" width="5.85546875" style="862" customWidth="1"/>
    <col min="13858" max="13858" width="6.28515625" style="862" customWidth="1"/>
    <col min="13859" max="14081" width="10.7109375" style="862"/>
    <col min="14082" max="14082" width="5.28515625" style="862" customWidth="1"/>
    <col min="14083" max="14083" width="46" style="862" customWidth="1"/>
    <col min="14084" max="14088" width="6.5703125" style="862" customWidth="1"/>
    <col min="14089" max="14092" width="7.28515625" style="862" bestFit="1" customWidth="1"/>
    <col min="14093" max="14099" width="8.7109375" style="862" bestFit="1" customWidth="1"/>
    <col min="14100" max="14106" width="7.85546875" style="862" customWidth="1"/>
    <col min="14107" max="14107" width="27.28515625" style="862" customWidth="1"/>
    <col min="14108" max="14113" width="5.85546875" style="862" customWidth="1"/>
    <col min="14114" max="14114" width="6.28515625" style="862" customWidth="1"/>
    <col min="14115" max="14337" width="10.7109375" style="862"/>
    <col min="14338" max="14338" width="5.28515625" style="862" customWidth="1"/>
    <col min="14339" max="14339" width="46" style="862" customWidth="1"/>
    <col min="14340" max="14344" width="6.5703125" style="862" customWidth="1"/>
    <col min="14345" max="14348" width="7.28515625" style="862" bestFit="1" customWidth="1"/>
    <col min="14349" max="14355" width="8.7109375" style="862" bestFit="1" customWidth="1"/>
    <col min="14356" max="14362" width="7.85546875" style="862" customWidth="1"/>
    <col min="14363" max="14363" width="27.28515625" style="862" customWidth="1"/>
    <col min="14364" max="14369" width="5.85546875" style="862" customWidth="1"/>
    <col min="14370" max="14370" width="6.28515625" style="862" customWidth="1"/>
    <col min="14371" max="14593" width="10.7109375" style="862"/>
    <col min="14594" max="14594" width="5.28515625" style="862" customWidth="1"/>
    <col min="14595" max="14595" width="46" style="862" customWidth="1"/>
    <col min="14596" max="14600" width="6.5703125" style="862" customWidth="1"/>
    <col min="14601" max="14604" width="7.28515625" style="862" bestFit="1" customWidth="1"/>
    <col min="14605" max="14611" width="8.7109375" style="862" bestFit="1" customWidth="1"/>
    <col min="14612" max="14618" width="7.85546875" style="862" customWidth="1"/>
    <col min="14619" max="14619" width="27.28515625" style="862" customWidth="1"/>
    <col min="14620" max="14625" width="5.85546875" style="862" customWidth="1"/>
    <col min="14626" max="14626" width="6.28515625" style="862" customWidth="1"/>
    <col min="14627" max="14849" width="10.7109375" style="862"/>
    <col min="14850" max="14850" width="5.28515625" style="862" customWidth="1"/>
    <col min="14851" max="14851" width="46" style="862" customWidth="1"/>
    <col min="14852" max="14856" width="6.5703125" style="862" customWidth="1"/>
    <col min="14857" max="14860" width="7.28515625" style="862" bestFit="1" customWidth="1"/>
    <col min="14861" max="14867" width="8.7109375" style="862" bestFit="1" customWidth="1"/>
    <col min="14868" max="14874" width="7.85546875" style="862" customWidth="1"/>
    <col min="14875" max="14875" width="27.28515625" style="862" customWidth="1"/>
    <col min="14876" max="14881" width="5.85546875" style="862" customWidth="1"/>
    <col min="14882" max="14882" width="6.28515625" style="862" customWidth="1"/>
    <col min="14883" max="15105" width="10.7109375" style="862"/>
    <col min="15106" max="15106" width="5.28515625" style="862" customWidth="1"/>
    <col min="15107" max="15107" width="46" style="862" customWidth="1"/>
    <col min="15108" max="15112" width="6.5703125" style="862" customWidth="1"/>
    <col min="15113" max="15116" width="7.28515625" style="862" bestFit="1" customWidth="1"/>
    <col min="15117" max="15123" width="8.7109375" style="862" bestFit="1" customWidth="1"/>
    <col min="15124" max="15130" width="7.85546875" style="862" customWidth="1"/>
    <col min="15131" max="15131" width="27.28515625" style="862" customWidth="1"/>
    <col min="15132" max="15137" width="5.85546875" style="862" customWidth="1"/>
    <col min="15138" max="15138" width="6.28515625" style="862" customWidth="1"/>
    <col min="15139" max="15361" width="10.7109375" style="862"/>
    <col min="15362" max="15362" width="5.28515625" style="862" customWidth="1"/>
    <col min="15363" max="15363" width="46" style="862" customWidth="1"/>
    <col min="15364" max="15368" width="6.5703125" style="862" customWidth="1"/>
    <col min="15369" max="15372" width="7.28515625" style="862" bestFit="1" customWidth="1"/>
    <col min="15373" max="15379" width="8.7109375" style="862" bestFit="1" customWidth="1"/>
    <col min="15380" max="15386" width="7.85546875" style="862" customWidth="1"/>
    <col min="15387" max="15387" width="27.28515625" style="862" customWidth="1"/>
    <col min="15388" max="15393" width="5.85546875" style="862" customWidth="1"/>
    <col min="15394" max="15394" width="6.28515625" style="862" customWidth="1"/>
    <col min="15395" max="15617" width="10.7109375" style="862"/>
    <col min="15618" max="15618" width="5.28515625" style="862" customWidth="1"/>
    <col min="15619" max="15619" width="46" style="862" customWidth="1"/>
    <col min="15620" max="15624" width="6.5703125" style="862" customWidth="1"/>
    <col min="15625" max="15628" width="7.28515625" style="862" bestFit="1" customWidth="1"/>
    <col min="15629" max="15635" width="8.7109375" style="862" bestFit="1" customWidth="1"/>
    <col min="15636" max="15642" width="7.85546875" style="862" customWidth="1"/>
    <col min="15643" max="15643" width="27.28515625" style="862" customWidth="1"/>
    <col min="15644" max="15649" width="5.85546875" style="862" customWidth="1"/>
    <col min="15650" max="15650" width="6.28515625" style="862" customWidth="1"/>
    <col min="15651" max="15873" width="10.7109375" style="862"/>
    <col min="15874" max="15874" width="5.28515625" style="862" customWidth="1"/>
    <col min="15875" max="15875" width="46" style="862" customWidth="1"/>
    <col min="15876" max="15880" width="6.5703125" style="862" customWidth="1"/>
    <col min="15881" max="15884" width="7.28515625" style="862" bestFit="1" customWidth="1"/>
    <col min="15885" max="15891" width="8.7109375" style="862" bestFit="1" customWidth="1"/>
    <col min="15892" max="15898" width="7.85546875" style="862" customWidth="1"/>
    <col min="15899" max="15899" width="27.28515625" style="862" customWidth="1"/>
    <col min="15900" max="15905" width="5.85546875" style="862" customWidth="1"/>
    <col min="15906" max="15906" width="6.28515625" style="862" customWidth="1"/>
    <col min="15907" max="16129" width="10.7109375" style="862"/>
    <col min="16130" max="16130" width="5.28515625" style="862" customWidth="1"/>
    <col min="16131" max="16131" width="46" style="862" customWidth="1"/>
    <col min="16132" max="16136" width="6.5703125" style="862" customWidth="1"/>
    <col min="16137" max="16140" width="7.28515625" style="862" bestFit="1" customWidth="1"/>
    <col min="16141" max="16147" width="8.7109375" style="862" bestFit="1" customWidth="1"/>
    <col min="16148" max="16154" width="7.85546875" style="862" customWidth="1"/>
    <col min="16155" max="16155" width="27.28515625" style="862" customWidth="1"/>
    <col min="16156" max="16161" width="5.85546875" style="862" customWidth="1"/>
    <col min="16162" max="16162" width="6.28515625" style="862" customWidth="1"/>
    <col min="16163" max="16384" width="10.7109375" style="862"/>
  </cols>
  <sheetData>
    <row r="1" spans="1:34">
      <c r="S1" s="202"/>
      <c r="T1" s="202"/>
      <c r="U1" s="202"/>
      <c r="V1" s="202"/>
      <c r="W1" s="202"/>
      <c r="X1" s="202"/>
      <c r="Y1" s="202"/>
      <c r="Z1" s="202" t="s">
        <v>98</v>
      </c>
    </row>
    <row r="2" spans="1:34">
      <c r="H2" s="944"/>
      <c r="I2" s="944"/>
      <c r="J2" s="944"/>
      <c r="K2" s="944"/>
      <c r="L2" s="945"/>
      <c r="M2" s="945"/>
      <c r="N2" s="945"/>
      <c r="O2" s="945"/>
      <c r="P2" s="945"/>
      <c r="Q2" s="945"/>
      <c r="R2" s="945"/>
      <c r="S2" s="868"/>
      <c r="T2" s="868"/>
      <c r="U2" s="868"/>
      <c r="V2" s="868"/>
      <c r="W2" s="868"/>
      <c r="X2" s="868"/>
      <c r="Y2" s="868"/>
      <c r="Z2" s="868" t="s">
        <v>708</v>
      </c>
    </row>
    <row r="3" spans="1:34"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</row>
    <row r="4" spans="1:34" ht="15" customHeight="1">
      <c r="A4" s="816" t="s">
        <v>753</v>
      </c>
      <c r="T4" s="1752" t="s">
        <v>754</v>
      </c>
      <c r="U4" s="1752"/>
      <c r="V4" s="1752"/>
      <c r="W4" s="1752"/>
      <c r="X4" s="1752"/>
      <c r="Y4" s="1752"/>
      <c r="Z4" s="1752"/>
    </row>
    <row r="5" spans="1:34" ht="6.75" customHeight="1">
      <c r="A5" s="947"/>
      <c r="B5" s="866"/>
      <c r="C5" s="866"/>
      <c r="D5" s="866"/>
      <c r="E5" s="866"/>
      <c r="F5" s="866"/>
      <c r="G5" s="937"/>
      <c r="H5" s="937"/>
      <c r="I5" s="937"/>
      <c r="J5" s="937"/>
      <c r="K5" s="937"/>
      <c r="L5" s="948"/>
      <c r="M5" s="948"/>
      <c r="N5" s="937"/>
      <c r="P5" s="937"/>
      <c r="S5" s="949"/>
      <c r="T5" s="1751"/>
      <c r="U5" s="1751"/>
      <c r="V5" s="1751"/>
      <c r="W5" s="1751"/>
      <c r="X5" s="1751"/>
      <c r="Y5" s="1751"/>
      <c r="Z5" s="1751"/>
    </row>
    <row r="6" spans="1:34" ht="45" customHeight="1">
      <c r="A6" s="914" t="s">
        <v>751</v>
      </c>
      <c r="B6" s="873" t="s">
        <v>743</v>
      </c>
      <c r="C6" s="950" t="s">
        <v>140</v>
      </c>
      <c r="D6" s="915">
        <v>1996</v>
      </c>
      <c r="E6" s="915">
        <v>1997</v>
      </c>
      <c r="F6" s="915">
        <v>1998</v>
      </c>
      <c r="G6" s="915">
        <v>1999</v>
      </c>
      <c r="H6" s="915">
        <v>2000</v>
      </c>
      <c r="I6" s="915">
        <v>2001</v>
      </c>
      <c r="J6" s="915">
        <v>2002</v>
      </c>
      <c r="K6" s="915">
        <v>2003</v>
      </c>
      <c r="L6" s="915">
        <v>2004</v>
      </c>
      <c r="M6" s="951" t="s">
        <v>40</v>
      </c>
      <c r="N6" s="951" t="s">
        <v>41</v>
      </c>
      <c r="O6" s="951" t="s">
        <v>333</v>
      </c>
      <c r="P6" s="951" t="s">
        <v>334</v>
      </c>
      <c r="Q6" s="951" t="s">
        <v>49</v>
      </c>
      <c r="R6" s="951" t="s">
        <v>50</v>
      </c>
      <c r="S6" s="951" t="s">
        <v>713</v>
      </c>
      <c r="T6" s="951" t="s">
        <v>714</v>
      </c>
      <c r="U6" s="951" t="s">
        <v>715</v>
      </c>
      <c r="V6" s="951" t="s">
        <v>716</v>
      </c>
      <c r="W6" s="951" t="s">
        <v>717</v>
      </c>
      <c r="X6" s="951" t="s">
        <v>718</v>
      </c>
      <c r="Y6" s="917" t="s">
        <v>746</v>
      </c>
      <c r="Z6" s="952" t="s">
        <v>719</v>
      </c>
    </row>
    <row r="7" spans="1:34" ht="37.5" customHeight="1">
      <c r="A7" s="878">
        <v>64</v>
      </c>
      <c r="B7" s="918" t="s">
        <v>747</v>
      </c>
      <c r="C7" s="953">
        <v>8981</v>
      </c>
      <c r="D7" s="954">
        <v>9387</v>
      </c>
      <c r="E7" s="954">
        <v>9660</v>
      </c>
      <c r="F7" s="954">
        <v>10024.999999999998</v>
      </c>
      <c r="G7" s="954">
        <v>10340</v>
      </c>
      <c r="H7" s="954">
        <v>10997</v>
      </c>
      <c r="I7" s="954">
        <v>11101</v>
      </c>
      <c r="J7" s="954">
        <v>11354</v>
      </c>
      <c r="K7" s="954">
        <v>11778</v>
      </c>
      <c r="L7" s="954">
        <v>12077</v>
      </c>
      <c r="M7" s="954">
        <v>12370</v>
      </c>
      <c r="N7" s="954">
        <v>12954</v>
      </c>
      <c r="O7" s="954">
        <v>13330</v>
      </c>
      <c r="P7" s="954">
        <v>13775</v>
      </c>
      <c r="Q7" s="954">
        <v>14003</v>
      </c>
      <c r="R7" s="954">
        <v>14187</v>
      </c>
      <c r="S7" s="954">
        <v>14525</v>
      </c>
      <c r="T7" s="954">
        <v>14470</v>
      </c>
      <c r="U7" s="954">
        <v>13677</v>
      </c>
      <c r="V7" s="954">
        <v>12568</v>
      </c>
      <c r="W7" s="954">
        <v>12979</v>
      </c>
      <c r="X7" s="954">
        <v>12934.000000000002</v>
      </c>
      <c r="Y7" s="954">
        <v>12876</v>
      </c>
      <c r="Z7" s="955">
        <v>12228</v>
      </c>
      <c r="AA7" s="922"/>
      <c r="AB7" s="922"/>
      <c r="AC7" s="922"/>
      <c r="AD7" s="922"/>
      <c r="AE7" s="872"/>
      <c r="AF7" s="923"/>
      <c r="AG7" s="924"/>
      <c r="AH7" s="924"/>
    </row>
    <row r="8" spans="1:34" ht="37.5" customHeight="1">
      <c r="A8" s="878">
        <v>65</v>
      </c>
      <c r="B8" s="918" t="s">
        <v>748</v>
      </c>
      <c r="C8" s="956">
        <v>2699.9999999999995</v>
      </c>
      <c r="D8" s="957">
        <v>2699.9999999999995</v>
      </c>
      <c r="E8" s="957">
        <v>2724.9999999999995</v>
      </c>
      <c r="F8" s="957">
        <v>2574.9999999999995</v>
      </c>
      <c r="G8" s="957">
        <v>2125</v>
      </c>
      <c r="H8" s="957">
        <v>1800</v>
      </c>
      <c r="I8" s="957">
        <v>1755.0000000000002</v>
      </c>
      <c r="J8" s="957">
        <v>1762</v>
      </c>
      <c r="K8" s="957">
        <v>1797.0000000000002</v>
      </c>
      <c r="L8" s="957">
        <v>1814</v>
      </c>
      <c r="M8" s="957">
        <v>1945</v>
      </c>
      <c r="N8" s="957">
        <v>1962</v>
      </c>
      <c r="O8" s="957">
        <v>2085</v>
      </c>
      <c r="P8" s="957">
        <v>2099.9999999999995</v>
      </c>
      <c r="Q8" s="957">
        <v>2093</v>
      </c>
      <c r="R8" s="957">
        <v>1976</v>
      </c>
      <c r="S8" s="957">
        <v>1986</v>
      </c>
      <c r="T8" s="957">
        <v>2022.0000000000002</v>
      </c>
      <c r="U8" s="957">
        <v>1921</v>
      </c>
      <c r="V8" s="957">
        <v>1890</v>
      </c>
      <c r="W8" s="957">
        <v>1981</v>
      </c>
      <c r="X8" s="957">
        <v>2041.9999999999998</v>
      </c>
      <c r="Y8" s="957">
        <v>2094</v>
      </c>
      <c r="Z8" s="958">
        <v>2199</v>
      </c>
      <c r="AA8" s="922"/>
      <c r="AB8" s="928"/>
      <c r="AC8" s="928"/>
      <c r="AD8" s="928"/>
      <c r="AE8" s="872"/>
      <c r="AF8" s="923"/>
      <c r="AG8" s="924"/>
      <c r="AH8" s="924"/>
    </row>
    <row r="9" spans="1:34" ht="37.5" customHeight="1">
      <c r="A9" s="903">
        <v>66</v>
      </c>
      <c r="B9" s="929" t="s">
        <v>749</v>
      </c>
      <c r="C9" s="956">
        <v>1062</v>
      </c>
      <c r="D9" s="957">
        <v>1162.9999999999998</v>
      </c>
      <c r="E9" s="957">
        <v>1292</v>
      </c>
      <c r="F9" s="957">
        <v>1525</v>
      </c>
      <c r="G9" s="957">
        <v>3235</v>
      </c>
      <c r="H9" s="957">
        <v>3803</v>
      </c>
      <c r="I9" s="957">
        <v>3385</v>
      </c>
      <c r="J9" s="957">
        <v>2733</v>
      </c>
      <c r="K9" s="957">
        <v>2423</v>
      </c>
      <c r="L9" s="957">
        <v>2341</v>
      </c>
      <c r="M9" s="957">
        <v>2299.0000000000005</v>
      </c>
      <c r="N9" s="957">
        <v>2211.9999999999995</v>
      </c>
      <c r="O9" s="957">
        <v>2389.0000000000005</v>
      </c>
      <c r="P9" s="957">
        <v>2400</v>
      </c>
      <c r="Q9" s="957">
        <v>2400</v>
      </c>
      <c r="R9" s="957">
        <v>2867</v>
      </c>
      <c r="S9" s="957">
        <v>3057.0000000000005</v>
      </c>
      <c r="T9" s="957">
        <v>3196</v>
      </c>
      <c r="U9" s="957">
        <v>3569</v>
      </c>
      <c r="V9" s="957">
        <v>3871</v>
      </c>
      <c r="W9" s="957">
        <v>4170</v>
      </c>
      <c r="X9" s="957">
        <v>4871</v>
      </c>
      <c r="Y9" s="957">
        <v>5640</v>
      </c>
      <c r="Z9" s="958">
        <v>6201.0000000000009</v>
      </c>
      <c r="AA9" s="922"/>
      <c r="AB9" s="930"/>
      <c r="AC9" s="930"/>
      <c r="AD9" s="930"/>
      <c r="AE9" s="872"/>
      <c r="AF9" s="923"/>
      <c r="AG9" s="924"/>
      <c r="AH9" s="924"/>
    </row>
    <row r="10" spans="1:34" ht="37.5" customHeight="1">
      <c r="A10" s="903" t="s">
        <v>186</v>
      </c>
      <c r="B10" s="931" t="s">
        <v>146</v>
      </c>
      <c r="C10" s="932">
        <v>12743</v>
      </c>
      <c r="D10" s="933">
        <v>13250</v>
      </c>
      <c r="E10" s="933">
        <v>13677</v>
      </c>
      <c r="F10" s="933">
        <v>14125</v>
      </c>
      <c r="G10" s="933">
        <v>15700.000000000002</v>
      </c>
      <c r="H10" s="933">
        <v>16600</v>
      </c>
      <c r="I10" s="933">
        <v>16241</v>
      </c>
      <c r="J10" s="933">
        <v>15849</v>
      </c>
      <c r="K10" s="933">
        <v>15998.000000000002</v>
      </c>
      <c r="L10" s="933">
        <v>16232</v>
      </c>
      <c r="M10" s="933">
        <v>16614</v>
      </c>
      <c r="N10" s="933">
        <v>17128</v>
      </c>
      <c r="O10" s="933">
        <v>17804</v>
      </c>
      <c r="P10" s="933">
        <v>18275.000000000004</v>
      </c>
      <c r="Q10" s="933">
        <v>18496.000000000004</v>
      </c>
      <c r="R10" s="933">
        <v>19029.999999999996</v>
      </c>
      <c r="S10" s="933">
        <v>19568</v>
      </c>
      <c r="T10" s="933">
        <v>19688</v>
      </c>
      <c r="U10" s="933">
        <v>19167</v>
      </c>
      <c r="V10" s="933">
        <v>18329</v>
      </c>
      <c r="W10" s="933">
        <v>19130</v>
      </c>
      <c r="X10" s="933">
        <v>19847</v>
      </c>
      <c r="Y10" s="933">
        <v>20610</v>
      </c>
      <c r="Z10" s="959">
        <v>20628</v>
      </c>
      <c r="AA10" s="922"/>
      <c r="AB10" s="935"/>
      <c r="AC10" s="935"/>
      <c r="AD10" s="935"/>
      <c r="AE10" s="872"/>
      <c r="AF10" s="923"/>
      <c r="AG10" s="924"/>
      <c r="AH10" s="924"/>
    </row>
    <row r="12" spans="1:34" s="281" customFormat="1" ht="12.75">
      <c r="A12" s="278" t="s">
        <v>1372</v>
      </c>
      <c r="B12" s="279"/>
      <c r="C12" s="279"/>
      <c r="D12" s="279"/>
      <c r="E12" s="279"/>
      <c r="F12" s="279"/>
      <c r="G12" s="279"/>
      <c r="H12" s="280"/>
      <c r="T12" s="280"/>
      <c r="U12" s="280"/>
      <c r="V12" s="280"/>
      <c r="W12" s="280"/>
      <c r="X12" s="280"/>
      <c r="Y12" s="280"/>
    </row>
    <row r="13" spans="1:34">
      <c r="C13" s="946"/>
      <c r="D13" s="946"/>
      <c r="E13" s="946"/>
      <c r="F13" s="946"/>
      <c r="G13" s="946"/>
      <c r="H13" s="946"/>
      <c r="I13" s="946"/>
      <c r="J13" s="946"/>
      <c r="K13" s="946"/>
      <c r="L13" s="946"/>
      <c r="M13" s="946"/>
    </row>
    <row r="15" spans="1:34" s="864" customFormat="1">
      <c r="A15" s="862"/>
      <c r="B15" s="862"/>
      <c r="C15" s="946"/>
      <c r="D15" s="946"/>
      <c r="E15" s="946"/>
      <c r="F15" s="946"/>
      <c r="G15" s="946"/>
      <c r="H15" s="946"/>
      <c r="I15" s="946"/>
      <c r="J15" s="946"/>
      <c r="K15" s="946"/>
      <c r="L15" s="946"/>
      <c r="M15" s="946"/>
      <c r="AA15" s="862"/>
      <c r="AB15" s="862"/>
      <c r="AC15" s="862"/>
      <c r="AD15" s="862"/>
      <c r="AE15" s="862"/>
      <c r="AF15" s="862"/>
      <c r="AG15" s="862"/>
      <c r="AH15" s="862"/>
    </row>
    <row r="16" spans="1:34" s="864" customFormat="1">
      <c r="A16" s="862"/>
      <c r="B16" s="862"/>
      <c r="C16" s="946"/>
      <c r="D16" s="946"/>
      <c r="E16" s="946"/>
      <c r="F16" s="946"/>
      <c r="G16" s="946"/>
      <c r="H16" s="946"/>
      <c r="I16" s="946"/>
      <c r="J16" s="946"/>
      <c r="K16" s="946"/>
      <c r="L16" s="946"/>
      <c r="M16" s="946"/>
      <c r="AA16" s="862"/>
      <c r="AB16" s="862"/>
      <c r="AC16" s="862"/>
      <c r="AD16" s="862"/>
      <c r="AE16" s="862"/>
      <c r="AF16" s="862"/>
      <c r="AG16" s="862"/>
      <c r="AH16" s="862"/>
    </row>
  </sheetData>
  <mergeCells count="1">
    <mergeCell ref="T4:Z5"/>
  </mergeCells>
  <pageMargins left="0.78740157480314965" right="0.78740157480314965" top="0.86614173228346458" bottom="0.78740157480314965" header="0.6692913385826772" footer="0.51181102362204722"/>
  <pageSetup paperSize="9" scale="42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BM155"/>
  <sheetViews>
    <sheetView workbookViewId="0"/>
  </sheetViews>
  <sheetFormatPr defaultColWidth="10.7109375" defaultRowHeight="12"/>
  <cols>
    <col min="1" max="1" width="5.28515625" style="862" customWidth="1"/>
    <col min="2" max="2" width="46" style="862" customWidth="1"/>
    <col min="3" max="17" width="6.140625" style="862" customWidth="1"/>
    <col min="18" max="19" width="6.140625" style="863" customWidth="1"/>
    <col min="20" max="20" width="6.5703125" style="863" bestFit="1" customWidth="1"/>
    <col min="21" max="24" width="6.140625" style="863" customWidth="1"/>
    <col min="25" max="25" width="6.140625" style="862" customWidth="1"/>
    <col min="26" max="26" width="6.42578125" style="862" customWidth="1"/>
    <col min="27" max="27" width="27.7109375" style="862" customWidth="1"/>
    <col min="28" max="28" width="27.28515625" style="862" customWidth="1"/>
    <col min="29" max="34" width="5.85546875" style="862" customWidth="1"/>
    <col min="35" max="35" width="6.28515625" style="862" customWidth="1"/>
    <col min="36" max="257" width="10.7109375" style="862"/>
    <col min="258" max="258" width="5.28515625" style="862" customWidth="1"/>
    <col min="259" max="259" width="46" style="862" customWidth="1"/>
    <col min="260" max="281" width="6.140625" style="862" customWidth="1"/>
    <col min="282" max="282" width="6.42578125" style="862" customWidth="1"/>
    <col min="283" max="283" width="27.7109375" style="862" customWidth="1"/>
    <col min="284" max="284" width="27.28515625" style="862" customWidth="1"/>
    <col min="285" max="290" width="5.85546875" style="862" customWidth="1"/>
    <col min="291" max="291" width="6.28515625" style="862" customWidth="1"/>
    <col min="292" max="513" width="10.7109375" style="862"/>
    <col min="514" max="514" width="5.28515625" style="862" customWidth="1"/>
    <col min="515" max="515" width="46" style="862" customWidth="1"/>
    <col min="516" max="537" width="6.140625" style="862" customWidth="1"/>
    <col min="538" max="538" width="6.42578125" style="862" customWidth="1"/>
    <col min="539" max="539" width="27.7109375" style="862" customWidth="1"/>
    <col min="540" max="540" width="27.28515625" style="862" customWidth="1"/>
    <col min="541" max="546" width="5.85546875" style="862" customWidth="1"/>
    <col min="547" max="547" width="6.28515625" style="862" customWidth="1"/>
    <col min="548" max="769" width="10.7109375" style="862"/>
    <col min="770" max="770" width="5.28515625" style="862" customWidth="1"/>
    <col min="771" max="771" width="46" style="862" customWidth="1"/>
    <col min="772" max="793" width="6.140625" style="862" customWidth="1"/>
    <col min="794" max="794" width="6.42578125" style="862" customWidth="1"/>
    <col min="795" max="795" width="27.7109375" style="862" customWidth="1"/>
    <col min="796" max="796" width="27.28515625" style="862" customWidth="1"/>
    <col min="797" max="802" width="5.85546875" style="862" customWidth="1"/>
    <col min="803" max="803" width="6.28515625" style="862" customWidth="1"/>
    <col min="804" max="1025" width="10.7109375" style="862"/>
    <col min="1026" max="1026" width="5.28515625" style="862" customWidth="1"/>
    <col min="1027" max="1027" width="46" style="862" customWidth="1"/>
    <col min="1028" max="1049" width="6.140625" style="862" customWidth="1"/>
    <col min="1050" max="1050" width="6.42578125" style="862" customWidth="1"/>
    <col min="1051" max="1051" width="27.7109375" style="862" customWidth="1"/>
    <col min="1052" max="1052" width="27.28515625" style="862" customWidth="1"/>
    <col min="1053" max="1058" width="5.85546875" style="862" customWidth="1"/>
    <col min="1059" max="1059" width="6.28515625" style="862" customWidth="1"/>
    <col min="1060" max="1281" width="10.7109375" style="862"/>
    <col min="1282" max="1282" width="5.28515625" style="862" customWidth="1"/>
    <col min="1283" max="1283" width="46" style="862" customWidth="1"/>
    <col min="1284" max="1305" width="6.140625" style="862" customWidth="1"/>
    <col min="1306" max="1306" width="6.42578125" style="862" customWidth="1"/>
    <col min="1307" max="1307" width="27.7109375" style="862" customWidth="1"/>
    <col min="1308" max="1308" width="27.28515625" style="862" customWidth="1"/>
    <col min="1309" max="1314" width="5.85546875" style="862" customWidth="1"/>
    <col min="1315" max="1315" width="6.28515625" style="862" customWidth="1"/>
    <col min="1316" max="1537" width="10.7109375" style="862"/>
    <col min="1538" max="1538" width="5.28515625" style="862" customWidth="1"/>
    <col min="1539" max="1539" width="46" style="862" customWidth="1"/>
    <col min="1540" max="1561" width="6.140625" style="862" customWidth="1"/>
    <col min="1562" max="1562" width="6.42578125" style="862" customWidth="1"/>
    <col min="1563" max="1563" width="27.7109375" style="862" customWidth="1"/>
    <col min="1564" max="1564" width="27.28515625" style="862" customWidth="1"/>
    <col min="1565" max="1570" width="5.85546875" style="862" customWidth="1"/>
    <col min="1571" max="1571" width="6.28515625" style="862" customWidth="1"/>
    <col min="1572" max="1793" width="10.7109375" style="862"/>
    <col min="1794" max="1794" width="5.28515625" style="862" customWidth="1"/>
    <col min="1795" max="1795" width="46" style="862" customWidth="1"/>
    <col min="1796" max="1817" width="6.140625" style="862" customWidth="1"/>
    <col min="1818" max="1818" width="6.42578125" style="862" customWidth="1"/>
    <col min="1819" max="1819" width="27.7109375" style="862" customWidth="1"/>
    <col min="1820" max="1820" width="27.28515625" style="862" customWidth="1"/>
    <col min="1821" max="1826" width="5.85546875" style="862" customWidth="1"/>
    <col min="1827" max="1827" width="6.28515625" style="862" customWidth="1"/>
    <col min="1828" max="2049" width="10.7109375" style="862"/>
    <col min="2050" max="2050" width="5.28515625" style="862" customWidth="1"/>
    <col min="2051" max="2051" width="46" style="862" customWidth="1"/>
    <col min="2052" max="2073" width="6.140625" style="862" customWidth="1"/>
    <col min="2074" max="2074" width="6.42578125" style="862" customWidth="1"/>
    <col min="2075" max="2075" width="27.7109375" style="862" customWidth="1"/>
    <col min="2076" max="2076" width="27.28515625" style="862" customWidth="1"/>
    <col min="2077" max="2082" width="5.85546875" style="862" customWidth="1"/>
    <col min="2083" max="2083" width="6.28515625" style="862" customWidth="1"/>
    <col min="2084" max="2305" width="10.7109375" style="862"/>
    <col min="2306" max="2306" width="5.28515625" style="862" customWidth="1"/>
    <col min="2307" max="2307" width="46" style="862" customWidth="1"/>
    <col min="2308" max="2329" width="6.140625" style="862" customWidth="1"/>
    <col min="2330" max="2330" width="6.42578125" style="862" customWidth="1"/>
    <col min="2331" max="2331" width="27.7109375" style="862" customWidth="1"/>
    <col min="2332" max="2332" width="27.28515625" style="862" customWidth="1"/>
    <col min="2333" max="2338" width="5.85546875" style="862" customWidth="1"/>
    <col min="2339" max="2339" width="6.28515625" style="862" customWidth="1"/>
    <col min="2340" max="2561" width="10.7109375" style="862"/>
    <col min="2562" max="2562" width="5.28515625" style="862" customWidth="1"/>
    <col min="2563" max="2563" width="46" style="862" customWidth="1"/>
    <col min="2564" max="2585" width="6.140625" style="862" customWidth="1"/>
    <col min="2586" max="2586" width="6.42578125" style="862" customWidth="1"/>
    <col min="2587" max="2587" width="27.7109375" style="862" customWidth="1"/>
    <col min="2588" max="2588" width="27.28515625" style="862" customWidth="1"/>
    <col min="2589" max="2594" width="5.85546875" style="862" customWidth="1"/>
    <col min="2595" max="2595" width="6.28515625" style="862" customWidth="1"/>
    <col min="2596" max="2817" width="10.7109375" style="862"/>
    <col min="2818" max="2818" width="5.28515625" style="862" customWidth="1"/>
    <col min="2819" max="2819" width="46" style="862" customWidth="1"/>
    <col min="2820" max="2841" width="6.140625" style="862" customWidth="1"/>
    <col min="2842" max="2842" width="6.42578125" style="862" customWidth="1"/>
    <col min="2843" max="2843" width="27.7109375" style="862" customWidth="1"/>
    <col min="2844" max="2844" width="27.28515625" style="862" customWidth="1"/>
    <col min="2845" max="2850" width="5.85546875" style="862" customWidth="1"/>
    <col min="2851" max="2851" width="6.28515625" style="862" customWidth="1"/>
    <col min="2852" max="3073" width="10.7109375" style="862"/>
    <col min="3074" max="3074" width="5.28515625" style="862" customWidth="1"/>
    <col min="3075" max="3075" width="46" style="862" customWidth="1"/>
    <col min="3076" max="3097" width="6.140625" style="862" customWidth="1"/>
    <col min="3098" max="3098" width="6.42578125" style="862" customWidth="1"/>
    <col min="3099" max="3099" width="27.7109375" style="862" customWidth="1"/>
    <col min="3100" max="3100" width="27.28515625" style="862" customWidth="1"/>
    <col min="3101" max="3106" width="5.85546875" style="862" customWidth="1"/>
    <col min="3107" max="3107" width="6.28515625" style="862" customWidth="1"/>
    <col min="3108" max="3329" width="10.7109375" style="862"/>
    <col min="3330" max="3330" width="5.28515625" style="862" customWidth="1"/>
    <col min="3331" max="3331" width="46" style="862" customWidth="1"/>
    <col min="3332" max="3353" width="6.140625" style="862" customWidth="1"/>
    <col min="3354" max="3354" width="6.42578125" style="862" customWidth="1"/>
    <col min="3355" max="3355" width="27.7109375" style="862" customWidth="1"/>
    <col min="3356" max="3356" width="27.28515625" style="862" customWidth="1"/>
    <col min="3357" max="3362" width="5.85546875" style="862" customWidth="1"/>
    <col min="3363" max="3363" width="6.28515625" style="862" customWidth="1"/>
    <col min="3364" max="3585" width="10.7109375" style="862"/>
    <col min="3586" max="3586" width="5.28515625" style="862" customWidth="1"/>
    <col min="3587" max="3587" width="46" style="862" customWidth="1"/>
    <col min="3588" max="3609" width="6.140625" style="862" customWidth="1"/>
    <col min="3610" max="3610" width="6.42578125" style="862" customWidth="1"/>
    <col min="3611" max="3611" width="27.7109375" style="862" customWidth="1"/>
    <col min="3612" max="3612" width="27.28515625" style="862" customWidth="1"/>
    <col min="3613" max="3618" width="5.85546875" style="862" customWidth="1"/>
    <col min="3619" max="3619" width="6.28515625" style="862" customWidth="1"/>
    <col min="3620" max="3841" width="10.7109375" style="862"/>
    <col min="3842" max="3842" width="5.28515625" style="862" customWidth="1"/>
    <col min="3843" max="3843" width="46" style="862" customWidth="1"/>
    <col min="3844" max="3865" width="6.140625" style="862" customWidth="1"/>
    <col min="3866" max="3866" width="6.42578125" style="862" customWidth="1"/>
    <col min="3867" max="3867" width="27.7109375" style="862" customWidth="1"/>
    <col min="3868" max="3868" width="27.28515625" style="862" customWidth="1"/>
    <col min="3869" max="3874" width="5.85546875" style="862" customWidth="1"/>
    <col min="3875" max="3875" width="6.28515625" style="862" customWidth="1"/>
    <col min="3876" max="4097" width="10.7109375" style="862"/>
    <col min="4098" max="4098" width="5.28515625" style="862" customWidth="1"/>
    <col min="4099" max="4099" width="46" style="862" customWidth="1"/>
    <col min="4100" max="4121" width="6.140625" style="862" customWidth="1"/>
    <col min="4122" max="4122" width="6.42578125" style="862" customWidth="1"/>
    <col min="4123" max="4123" width="27.7109375" style="862" customWidth="1"/>
    <col min="4124" max="4124" width="27.28515625" style="862" customWidth="1"/>
    <col min="4125" max="4130" width="5.85546875" style="862" customWidth="1"/>
    <col min="4131" max="4131" width="6.28515625" style="862" customWidth="1"/>
    <col min="4132" max="4353" width="10.7109375" style="862"/>
    <col min="4354" max="4354" width="5.28515625" style="862" customWidth="1"/>
    <col min="4355" max="4355" width="46" style="862" customWidth="1"/>
    <col min="4356" max="4377" width="6.140625" style="862" customWidth="1"/>
    <col min="4378" max="4378" width="6.42578125" style="862" customWidth="1"/>
    <col min="4379" max="4379" width="27.7109375" style="862" customWidth="1"/>
    <col min="4380" max="4380" width="27.28515625" style="862" customWidth="1"/>
    <col min="4381" max="4386" width="5.85546875" style="862" customWidth="1"/>
    <col min="4387" max="4387" width="6.28515625" style="862" customWidth="1"/>
    <col min="4388" max="4609" width="10.7109375" style="862"/>
    <col min="4610" max="4610" width="5.28515625" style="862" customWidth="1"/>
    <col min="4611" max="4611" width="46" style="862" customWidth="1"/>
    <col min="4612" max="4633" width="6.140625" style="862" customWidth="1"/>
    <col min="4634" max="4634" width="6.42578125" style="862" customWidth="1"/>
    <col min="4635" max="4635" width="27.7109375" style="862" customWidth="1"/>
    <col min="4636" max="4636" width="27.28515625" style="862" customWidth="1"/>
    <col min="4637" max="4642" width="5.85546875" style="862" customWidth="1"/>
    <col min="4643" max="4643" width="6.28515625" style="862" customWidth="1"/>
    <col min="4644" max="4865" width="10.7109375" style="862"/>
    <col min="4866" max="4866" width="5.28515625" style="862" customWidth="1"/>
    <col min="4867" max="4867" width="46" style="862" customWidth="1"/>
    <col min="4868" max="4889" width="6.140625" style="862" customWidth="1"/>
    <col min="4890" max="4890" width="6.42578125" style="862" customWidth="1"/>
    <col min="4891" max="4891" width="27.7109375" style="862" customWidth="1"/>
    <col min="4892" max="4892" width="27.28515625" style="862" customWidth="1"/>
    <col min="4893" max="4898" width="5.85546875" style="862" customWidth="1"/>
    <col min="4899" max="4899" width="6.28515625" style="862" customWidth="1"/>
    <col min="4900" max="5121" width="10.7109375" style="862"/>
    <col min="5122" max="5122" width="5.28515625" style="862" customWidth="1"/>
    <col min="5123" max="5123" width="46" style="862" customWidth="1"/>
    <col min="5124" max="5145" width="6.140625" style="862" customWidth="1"/>
    <col min="5146" max="5146" width="6.42578125" style="862" customWidth="1"/>
    <col min="5147" max="5147" width="27.7109375" style="862" customWidth="1"/>
    <col min="5148" max="5148" width="27.28515625" style="862" customWidth="1"/>
    <col min="5149" max="5154" width="5.85546875" style="862" customWidth="1"/>
    <col min="5155" max="5155" width="6.28515625" style="862" customWidth="1"/>
    <col min="5156" max="5377" width="10.7109375" style="862"/>
    <col min="5378" max="5378" width="5.28515625" style="862" customWidth="1"/>
    <col min="5379" max="5379" width="46" style="862" customWidth="1"/>
    <col min="5380" max="5401" width="6.140625" style="862" customWidth="1"/>
    <col min="5402" max="5402" width="6.42578125" style="862" customWidth="1"/>
    <col min="5403" max="5403" width="27.7109375" style="862" customWidth="1"/>
    <col min="5404" max="5404" width="27.28515625" style="862" customWidth="1"/>
    <col min="5405" max="5410" width="5.85546875" style="862" customWidth="1"/>
    <col min="5411" max="5411" width="6.28515625" style="862" customWidth="1"/>
    <col min="5412" max="5633" width="10.7109375" style="862"/>
    <col min="5634" max="5634" width="5.28515625" style="862" customWidth="1"/>
    <col min="5635" max="5635" width="46" style="862" customWidth="1"/>
    <col min="5636" max="5657" width="6.140625" style="862" customWidth="1"/>
    <col min="5658" max="5658" width="6.42578125" style="862" customWidth="1"/>
    <col min="5659" max="5659" width="27.7109375" style="862" customWidth="1"/>
    <col min="5660" max="5660" width="27.28515625" style="862" customWidth="1"/>
    <col min="5661" max="5666" width="5.85546875" style="862" customWidth="1"/>
    <col min="5667" max="5667" width="6.28515625" style="862" customWidth="1"/>
    <col min="5668" max="5889" width="10.7109375" style="862"/>
    <col min="5890" max="5890" width="5.28515625" style="862" customWidth="1"/>
    <col min="5891" max="5891" width="46" style="862" customWidth="1"/>
    <col min="5892" max="5913" width="6.140625" style="862" customWidth="1"/>
    <col min="5914" max="5914" width="6.42578125" style="862" customWidth="1"/>
    <col min="5915" max="5915" width="27.7109375" style="862" customWidth="1"/>
    <col min="5916" max="5916" width="27.28515625" style="862" customWidth="1"/>
    <col min="5917" max="5922" width="5.85546875" style="862" customWidth="1"/>
    <col min="5923" max="5923" width="6.28515625" style="862" customWidth="1"/>
    <col min="5924" max="6145" width="10.7109375" style="862"/>
    <col min="6146" max="6146" width="5.28515625" style="862" customWidth="1"/>
    <col min="6147" max="6147" width="46" style="862" customWidth="1"/>
    <col min="6148" max="6169" width="6.140625" style="862" customWidth="1"/>
    <col min="6170" max="6170" width="6.42578125" style="862" customWidth="1"/>
    <col min="6171" max="6171" width="27.7109375" style="862" customWidth="1"/>
    <col min="6172" max="6172" width="27.28515625" style="862" customWidth="1"/>
    <col min="6173" max="6178" width="5.85546875" style="862" customWidth="1"/>
    <col min="6179" max="6179" width="6.28515625" style="862" customWidth="1"/>
    <col min="6180" max="6401" width="10.7109375" style="862"/>
    <col min="6402" max="6402" width="5.28515625" style="862" customWidth="1"/>
    <col min="6403" max="6403" width="46" style="862" customWidth="1"/>
    <col min="6404" max="6425" width="6.140625" style="862" customWidth="1"/>
    <col min="6426" max="6426" width="6.42578125" style="862" customWidth="1"/>
    <col min="6427" max="6427" width="27.7109375" style="862" customWidth="1"/>
    <col min="6428" max="6428" width="27.28515625" style="862" customWidth="1"/>
    <col min="6429" max="6434" width="5.85546875" style="862" customWidth="1"/>
    <col min="6435" max="6435" width="6.28515625" style="862" customWidth="1"/>
    <col min="6436" max="6657" width="10.7109375" style="862"/>
    <col min="6658" max="6658" width="5.28515625" style="862" customWidth="1"/>
    <col min="6659" max="6659" width="46" style="862" customWidth="1"/>
    <col min="6660" max="6681" width="6.140625" style="862" customWidth="1"/>
    <col min="6682" max="6682" width="6.42578125" style="862" customWidth="1"/>
    <col min="6683" max="6683" width="27.7109375" style="862" customWidth="1"/>
    <col min="6684" max="6684" width="27.28515625" style="862" customWidth="1"/>
    <col min="6685" max="6690" width="5.85546875" style="862" customWidth="1"/>
    <col min="6691" max="6691" width="6.28515625" style="862" customWidth="1"/>
    <col min="6692" max="6913" width="10.7109375" style="862"/>
    <col min="6914" max="6914" width="5.28515625" style="862" customWidth="1"/>
    <col min="6915" max="6915" width="46" style="862" customWidth="1"/>
    <col min="6916" max="6937" width="6.140625" style="862" customWidth="1"/>
    <col min="6938" max="6938" width="6.42578125" style="862" customWidth="1"/>
    <col min="6939" max="6939" width="27.7109375" style="862" customWidth="1"/>
    <col min="6940" max="6940" width="27.28515625" style="862" customWidth="1"/>
    <col min="6941" max="6946" width="5.85546875" style="862" customWidth="1"/>
    <col min="6947" max="6947" width="6.28515625" style="862" customWidth="1"/>
    <col min="6948" max="7169" width="10.7109375" style="862"/>
    <col min="7170" max="7170" width="5.28515625" style="862" customWidth="1"/>
    <col min="7171" max="7171" width="46" style="862" customWidth="1"/>
    <col min="7172" max="7193" width="6.140625" style="862" customWidth="1"/>
    <col min="7194" max="7194" width="6.42578125" style="862" customWidth="1"/>
    <col min="7195" max="7195" width="27.7109375" style="862" customWidth="1"/>
    <col min="7196" max="7196" width="27.28515625" style="862" customWidth="1"/>
    <col min="7197" max="7202" width="5.85546875" style="862" customWidth="1"/>
    <col min="7203" max="7203" width="6.28515625" style="862" customWidth="1"/>
    <col min="7204" max="7425" width="10.7109375" style="862"/>
    <col min="7426" max="7426" width="5.28515625" style="862" customWidth="1"/>
    <col min="7427" max="7427" width="46" style="862" customWidth="1"/>
    <col min="7428" max="7449" width="6.140625" style="862" customWidth="1"/>
    <col min="7450" max="7450" width="6.42578125" style="862" customWidth="1"/>
    <col min="7451" max="7451" width="27.7109375" style="862" customWidth="1"/>
    <col min="7452" max="7452" width="27.28515625" style="862" customWidth="1"/>
    <col min="7453" max="7458" width="5.85546875" style="862" customWidth="1"/>
    <col min="7459" max="7459" width="6.28515625" style="862" customWidth="1"/>
    <col min="7460" max="7681" width="10.7109375" style="862"/>
    <col min="7682" max="7682" width="5.28515625" style="862" customWidth="1"/>
    <col min="7683" max="7683" width="46" style="862" customWidth="1"/>
    <col min="7684" max="7705" width="6.140625" style="862" customWidth="1"/>
    <col min="7706" max="7706" width="6.42578125" style="862" customWidth="1"/>
    <col min="7707" max="7707" width="27.7109375" style="862" customWidth="1"/>
    <col min="7708" max="7708" width="27.28515625" style="862" customWidth="1"/>
    <col min="7709" max="7714" width="5.85546875" style="862" customWidth="1"/>
    <col min="7715" max="7715" width="6.28515625" style="862" customWidth="1"/>
    <col min="7716" max="7937" width="10.7109375" style="862"/>
    <col min="7938" max="7938" width="5.28515625" style="862" customWidth="1"/>
    <col min="7939" max="7939" width="46" style="862" customWidth="1"/>
    <col min="7940" max="7961" width="6.140625" style="862" customWidth="1"/>
    <col min="7962" max="7962" width="6.42578125" style="862" customWidth="1"/>
    <col min="7963" max="7963" width="27.7109375" style="862" customWidth="1"/>
    <col min="7964" max="7964" width="27.28515625" style="862" customWidth="1"/>
    <col min="7965" max="7970" width="5.85546875" style="862" customWidth="1"/>
    <col min="7971" max="7971" width="6.28515625" style="862" customWidth="1"/>
    <col min="7972" max="8193" width="10.7109375" style="862"/>
    <col min="8194" max="8194" width="5.28515625" style="862" customWidth="1"/>
    <col min="8195" max="8195" width="46" style="862" customWidth="1"/>
    <col min="8196" max="8217" width="6.140625" style="862" customWidth="1"/>
    <col min="8218" max="8218" width="6.42578125" style="862" customWidth="1"/>
    <col min="8219" max="8219" width="27.7109375" style="862" customWidth="1"/>
    <col min="8220" max="8220" width="27.28515625" style="862" customWidth="1"/>
    <col min="8221" max="8226" width="5.85546875" style="862" customWidth="1"/>
    <col min="8227" max="8227" width="6.28515625" style="862" customWidth="1"/>
    <col min="8228" max="8449" width="10.7109375" style="862"/>
    <col min="8450" max="8450" width="5.28515625" style="862" customWidth="1"/>
    <col min="8451" max="8451" width="46" style="862" customWidth="1"/>
    <col min="8452" max="8473" width="6.140625" style="862" customWidth="1"/>
    <col min="8474" max="8474" width="6.42578125" style="862" customWidth="1"/>
    <col min="8475" max="8475" width="27.7109375" style="862" customWidth="1"/>
    <col min="8476" max="8476" width="27.28515625" style="862" customWidth="1"/>
    <col min="8477" max="8482" width="5.85546875" style="862" customWidth="1"/>
    <col min="8483" max="8483" width="6.28515625" style="862" customWidth="1"/>
    <col min="8484" max="8705" width="10.7109375" style="862"/>
    <col min="8706" max="8706" width="5.28515625" style="862" customWidth="1"/>
    <col min="8707" max="8707" width="46" style="862" customWidth="1"/>
    <col min="8708" max="8729" width="6.140625" style="862" customWidth="1"/>
    <col min="8730" max="8730" width="6.42578125" style="862" customWidth="1"/>
    <col min="8731" max="8731" width="27.7109375" style="862" customWidth="1"/>
    <col min="8732" max="8732" width="27.28515625" style="862" customWidth="1"/>
    <col min="8733" max="8738" width="5.85546875" style="862" customWidth="1"/>
    <col min="8739" max="8739" width="6.28515625" style="862" customWidth="1"/>
    <col min="8740" max="8961" width="10.7109375" style="862"/>
    <col min="8962" max="8962" width="5.28515625" style="862" customWidth="1"/>
    <col min="8963" max="8963" width="46" style="862" customWidth="1"/>
    <col min="8964" max="8985" width="6.140625" style="862" customWidth="1"/>
    <col min="8986" max="8986" width="6.42578125" style="862" customWidth="1"/>
    <col min="8987" max="8987" width="27.7109375" style="862" customWidth="1"/>
    <col min="8988" max="8988" width="27.28515625" style="862" customWidth="1"/>
    <col min="8989" max="8994" width="5.85546875" style="862" customWidth="1"/>
    <col min="8995" max="8995" width="6.28515625" style="862" customWidth="1"/>
    <col min="8996" max="9217" width="10.7109375" style="862"/>
    <col min="9218" max="9218" width="5.28515625" style="862" customWidth="1"/>
    <col min="9219" max="9219" width="46" style="862" customWidth="1"/>
    <col min="9220" max="9241" width="6.140625" style="862" customWidth="1"/>
    <col min="9242" max="9242" width="6.42578125" style="862" customWidth="1"/>
    <col min="9243" max="9243" width="27.7109375" style="862" customWidth="1"/>
    <col min="9244" max="9244" width="27.28515625" style="862" customWidth="1"/>
    <col min="9245" max="9250" width="5.85546875" style="862" customWidth="1"/>
    <col min="9251" max="9251" width="6.28515625" style="862" customWidth="1"/>
    <col min="9252" max="9473" width="10.7109375" style="862"/>
    <col min="9474" max="9474" width="5.28515625" style="862" customWidth="1"/>
    <col min="9475" max="9475" width="46" style="862" customWidth="1"/>
    <col min="9476" max="9497" width="6.140625" style="862" customWidth="1"/>
    <col min="9498" max="9498" width="6.42578125" style="862" customWidth="1"/>
    <col min="9499" max="9499" width="27.7109375" style="862" customWidth="1"/>
    <col min="9500" max="9500" width="27.28515625" style="862" customWidth="1"/>
    <col min="9501" max="9506" width="5.85546875" style="862" customWidth="1"/>
    <col min="9507" max="9507" width="6.28515625" style="862" customWidth="1"/>
    <col min="9508" max="9729" width="10.7109375" style="862"/>
    <col min="9730" max="9730" width="5.28515625" style="862" customWidth="1"/>
    <col min="9731" max="9731" width="46" style="862" customWidth="1"/>
    <col min="9732" max="9753" width="6.140625" style="862" customWidth="1"/>
    <col min="9754" max="9754" width="6.42578125" style="862" customWidth="1"/>
    <col min="9755" max="9755" width="27.7109375" style="862" customWidth="1"/>
    <col min="9756" max="9756" width="27.28515625" style="862" customWidth="1"/>
    <col min="9757" max="9762" width="5.85546875" style="862" customWidth="1"/>
    <col min="9763" max="9763" width="6.28515625" style="862" customWidth="1"/>
    <col min="9764" max="9985" width="10.7109375" style="862"/>
    <col min="9986" max="9986" width="5.28515625" style="862" customWidth="1"/>
    <col min="9987" max="9987" width="46" style="862" customWidth="1"/>
    <col min="9988" max="10009" width="6.140625" style="862" customWidth="1"/>
    <col min="10010" max="10010" width="6.42578125" style="862" customWidth="1"/>
    <col min="10011" max="10011" width="27.7109375" style="862" customWidth="1"/>
    <col min="10012" max="10012" width="27.28515625" style="862" customWidth="1"/>
    <col min="10013" max="10018" width="5.85546875" style="862" customWidth="1"/>
    <col min="10019" max="10019" width="6.28515625" style="862" customWidth="1"/>
    <col min="10020" max="10241" width="10.7109375" style="862"/>
    <col min="10242" max="10242" width="5.28515625" style="862" customWidth="1"/>
    <col min="10243" max="10243" width="46" style="862" customWidth="1"/>
    <col min="10244" max="10265" width="6.140625" style="862" customWidth="1"/>
    <col min="10266" max="10266" width="6.42578125" style="862" customWidth="1"/>
    <col min="10267" max="10267" width="27.7109375" style="862" customWidth="1"/>
    <col min="10268" max="10268" width="27.28515625" style="862" customWidth="1"/>
    <col min="10269" max="10274" width="5.85546875" style="862" customWidth="1"/>
    <col min="10275" max="10275" width="6.28515625" style="862" customWidth="1"/>
    <col min="10276" max="10497" width="10.7109375" style="862"/>
    <col min="10498" max="10498" width="5.28515625" style="862" customWidth="1"/>
    <col min="10499" max="10499" width="46" style="862" customWidth="1"/>
    <col min="10500" max="10521" width="6.140625" style="862" customWidth="1"/>
    <col min="10522" max="10522" width="6.42578125" style="862" customWidth="1"/>
    <col min="10523" max="10523" width="27.7109375" style="862" customWidth="1"/>
    <col min="10524" max="10524" width="27.28515625" style="862" customWidth="1"/>
    <col min="10525" max="10530" width="5.85546875" style="862" customWidth="1"/>
    <col min="10531" max="10531" width="6.28515625" style="862" customWidth="1"/>
    <col min="10532" max="10753" width="10.7109375" style="862"/>
    <col min="10754" max="10754" width="5.28515625" style="862" customWidth="1"/>
    <col min="10755" max="10755" width="46" style="862" customWidth="1"/>
    <col min="10756" max="10777" width="6.140625" style="862" customWidth="1"/>
    <col min="10778" max="10778" width="6.42578125" style="862" customWidth="1"/>
    <col min="10779" max="10779" width="27.7109375" style="862" customWidth="1"/>
    <col min="10780" max="10780" width="27.28515625" style="862" customWidth="1"/>
    <col min="10781" max="10786" width="5.85546875" style="862" customWidth="1"/>
    <col min="10787" max="10787" width="6.28515625" style="862" customWidth="1"/>
    <col min="10788" max="11009" width="10.7109375" style="862"/>
    <col min="11010" max="11010" width="5.28515625" style="862" customWidth="1"/>
    <col min="11011" max="11011" width="46" style="862" customWidth="1"/>
    <col min="11012" max="11033" width="6.140625" style="862" customWidth="1"/>
    <col min="11034" max="11034" width="6.42578125" style="862" customWidth="1"/>
    <col min="11035" max="11035" width="27.7109375" style="862" customWidth="1"/>
    <col min="11036" max="11036" width="27.28515625" style="862" customWidth="1"/>
    <col min="11037" max="11042" width="5.85546875" style="862" customWidth="1"/>
    <col min="11043" max="11043" width="6.28515625" style="862" customWidth="1"/>
    <col min="11044" max="11265" width="10.7109375" style="862"/>
    <col min="11266" max="11266" width="5.28515625" style="862" customWidth="1"/>
    <col min="11267" max="11267" width="46" style="862" customWidth="1"/>
    <col min="11268" max="11289" width="6.140625" style="862" customWidth="1"/>
    <col min="11290" max="11290" width="6.42578125" style="862" customWidth="1"/>
    <col min="11291" max="11291" width="27.7109375" style="862" customWidth="1"/>
    <col min="11292" max="11292" width="27.28515625" style="862" customWidth="1"/>
    <col min="11293" max="11298" width="5.85546875" style="862" customWidth="1"/>
    <col min="11299" max="11299" width="6.28515625" style="862" customWidth="1"/>
    <col min="11300" max="11521" width="10.7109375" style="862"/>
    <col min="11522" max="11522" width="5.28515625" style="862" customWidth="1"/>
    <col min="11523" max="11523" width="46" style="862" customWidth="1"/>
    <col min="11524" max="11545" width="6.140625" style="862" customWidth="1"/>
    <col min="11546" max="11546" width="6.42578125" style="862" customWidth="1"/>
    <col min="11547" max="11547" width="27.7109375" style="862" customWidth="1"/>
    <col min="11548" max="11548" width="27.28515625" style="862" customWidth="1"/>
    <col min="11549" max="11554" width="5.85546875" style="862" customWidth="1"/>
    <col min="11555" max="11555" width="6.28515625" style="862" customWidth="1"/>
    <col min="11556" max="11777" width="10.7109375" style="862"/>
    <col min="11778" max="11778" width="5.28515625" style="862" customWidth="1"/>
    <col min="11779" max="11779" width="46" style="862" customWidth="1"/>
    <col min="11780" max="11801" width="6.140625" style="862" customWidth="1"/>
    <col min="11802" max="11802" width="6.42578125" style="862" customWidth="1"/>
    <col min="11803" max="11803" width="27.7109375" style="862" customWidth="1"/>
    <col min="11804" max="11804" width="27.28515625" style="862" customWidth="1"/>
    <col min="11805" max="11810" width="5.85546875" style="862" customWidth="1"/>
    <col min="11811" max="11811" width="6.28515625" style="862" customWidth="1"/>
    <col min="11812" max="12033" width="10.7109375" style="862"/>
    <col min="12034" max="12034" width="5.28515625" style="862" customWidth="1"/>
    <col min="12035" max="12035" width="46" style="862" customWidth="1"/>
    <col min="12036" max="12057" width="6.140625" style="862" customWidth="1"/>
    <col min="12058" max="12058" width="6.42578125" style="862" customWidth="1"/>
    <col min="12059" max="12059" width="27.7109375" style="862" customWidth="1"/>
    <col min="12060" max="12060" width="27.28515625" style="862" customWidth="1"/>
    <col min="12061" max="12066" width="5.85546875" style="862" customWidth="1"/>
    <col min="12067" max="12067" width="6.28515625" style="862" customWidth="1"/>
    <col min="12068" max="12289" width="10.7109375" style="862"/>
    <col min="12290" max="12290" width="5.28515625" style="862" customWidth="1"/>
    <col min="12291" max="12291" width="46" style="862" customWidth="1"/>
    <col min="12292" max="12313" width="6.140625" style="862" customWidth="1"/>
    <col min="12314" max="12314" width="6.42578125" style="862" customWidth="1"/>
    <col min="12315" max="12315" width="27.7109375" style="862" customWidth="1"/>
    <col min="12316" max="12316" width="27.28515625" style="862" customWidth="1"/>
    <col min="12317" max="12322" width="5.85546875" style="862" customWidth="1"/>
    <col min="12323" max="12323" width="6.28515625" style="862" customWidth="1"/>
    <col min="12324" max="12545" width="10.7109375" style="862"/>
    <col min="12546" max="12546" width="5.28515625" style="862" customWidth="1"/>
    <col min="12547" max="12547" width="46" style="862" customWidth="1"/>
    <col min="12548" max="12569" width="6.140625" style="862" customWidth="1"/>
    <col min="12570" max="12570" width="6.42578125" style="862" customWidth="1"/>
    <col min="12571" max="12571" width="27.7109375" style="862" customWidth="1"/>
    <col min="12572" max="12572" width="27.28515625" style="862" customWidth="1"/>
    <col min="12573" max="12578" width="5.85546875" style="862" customWidth="1"/>
    <col min="12579" max="12579" width="6.28515625" style="862" customWidth="1"/>
    <col min="12580" max="12801" width="10.7109375" style="862"/>
    <col min="12802" max="12802" width="5.28515625" style="862" customWidth="1"/>
    <col min="12803" max="12803" width="46" style="862" customWidth="1"/>
    <col min="12804" max="12825" width="6.140625" style="862" customWidth="1"/>
    <col min="12826" max="12826" width="6.42578125" style="862" customWidth="1"/>
    <col min="12827" max="12827" width="27.7109375" style="862" customWidth="1"/>
    <col min="12828" max="12828" width="27.28515625" style="862" customWidth="1"/>
    <col min="12829" max="12834" width="5.85546875" style="862" customWidth="1"/>
    <col min="12835" max="12835" width="6.28515625" style="862" customWidth="1"/>
    <col min="12836" max="13057" width="10.7109375" style="862"/>
    <col min="13058" max="13058" width="5.28515625" style="862" customWidth="1"/>
    <col min="13059" max="13059" width="46" style="862" customWidth="1"/>
    <col min="13060" max="13081" width="6.140625" style="862" customWidth="1"/>
    <col min="13082" max="13082" width="6.42578125" style="862" customWidth="1"/>
    <col min="13083" max="13083" width="27.7109375" style="862" customWidth="1"/>
    <col min="13084" max="13084" width="27.28515625" style="862" customWidth="1"/>
    <col min="13085" max="13090" width="5.85546875" style="862" customWidth="1"/>
    <col min="13091" max="13091" width="6.28515625" style="862" customWidth="1"/>
    <col min="13092" max="13313" width="10.7109375" style="862"/>
    <col min="13314" max="13314" width="5.28515625" style="862" customWidth="1"/>
    <col min="13315" max="13315" width="46" style="862" customWidth="1"/>
    <col min="13316" max="13337" width="6.140625" style="862" customWidth="1"/>
    <col min="13338" max="13338" width="6.42578125" style="862" customWidth="1"/>
    <col min="13339" max="13339" width="27.7109375" style="862" customWidth="1"/>
    <col min="13340" max="13340" width="27.28515625" style="862" customWidth="1"/>
    <col min="13341" max="13346" width="5.85546875" style="862" customWidth="1"/>
    <col min="13347" max="13347" width="6.28515625" style="862" customWidth="1"/>
    <col min="13348" max="13569" width="10.7109375" style="862"/>
    <col min="13570" max="13570" width="5.28515625" style="862" customWidth="1"/>
    <col min="13571" max="13571" width="46" style="862" customWidth="1"/>
    <col min="13572" max="13593" width="6.140625" style="862" customWidth="1"/>
    <col min="13594" max="13594" width="6.42578125" style="862" customWidth="1"/>
    <col min="13595" max="13595" width="27.7109375" style="862" customWidth="1"/>
    <col min="13596" max="13596" width="27.28515625" style="862" customWidth="1"/>
    <col min="13597" max="13602" width="5.85546875" style="862" customWidth="1"/>
    <col min="13603" max="13603" width="6.28515625" style="862" customWidth="1"/>
    <col min="13604" max="13825" width="10.7109375" style="862"/>
    <col min="13826" max="13826" width="5.28515625" style="862" customWidth="1"/>
    <col min="13827" max="13827" width="46" style="862" customWidth="1"/>
    <col min="13828" max="13849" width="6.140625" style="862" customWidth="1"/>
    <col min="13850" max="13850" width="6.42578125" style="862" customWidth="1"/>
    <col min="13851" max="13851" width="27.7109375" style="862" customWidth="1"/>
    <col min="13852" max="13852" width="27.28515625" style="862" customWidth="1"/>
    <col min="13853" max="13858" width="5.85546875" style="862" customWidth="1"/>
    <col min="13859" max="13859" width="6.28515625" style="862" customWidth="1"/>
    <col min="13860" max="14081" width="10.7109375" style="862"/>
    <col min="14082" max="14082" width="5.28515625" style="862" customWidth="1"/>
    <col min="14083" max="14083" width="46" style="862" customWidth="1"/>
    <col min="14084" max="14105" width="6.140625" style="862" customWidth="1"/>
    <col min="14106" max="14106" width="6.42578125" style="862" customWidth="1"/>
    <col min="14107" max="14107" width="27.7109375" style="862" customWidth="1"/>
    <col min="14108" max="14108" width="27.28515625" style="862" customWidth="1"/>
    <col min="14109" max="14114" width="5.85546875" style="862" customWidth="1"/>
    <col min="14115" max="14115" width="6.28515625" style="862" customWidth="1"/>
    <col min="14116" max="14337" width="10.7109375" style="862"/>
    <col min="14338" max="14338" width="5.28515625" style="862" customWidth="1"/>
    <col min="14339" max="14339" width="46" style="862" customWidth="1"/>
    <col min="14340" max="14361" width="6.140625" style="862" customWidth="1"/>
    <col min="14362" max="14362" width="6.42578125" style="862" customWidth="1"/>
    <col min="14363" max="14363" width="27.7109375" style="862" customWidth="1"/>
    <col min="14364" max="14364" width="27.28515625" style="862" customWidth="1"/>
    <col min="14365" max="14370" width="5.85546875" style="862" customWidth="1"/>
    <col min="14371" max="14371" width="6.28515625" style="862" customWidth="1"/>
    <col min="14372" max="14593" width="10.7109375" style="862"/>
    <col min="14594" max="14594" width="5.28515625" style="862" customWidth="1"/>
    <col min="14595" max="14595" width="46" style="862" customWidth="1"/>
    <col min="14596" max="14617" width="6.140625" style="862" customWidth="1"/>
    <col min="14618" max="14618" width="6.42578125" style="862" customWidth="1"/>
    <col min="14619" max="14619" width="27.7109375" style="862" customWidth="1"/>
    <col min="14620" max="14620" width="27.28515625" style="862" customWidth="1"/>
    <col min="14621" max="14626" width="5.85546875" style="862" customWidth="1"/>
    <col min="14627" max="14627" width="6.28515625" style="862" customWidth="1"/>
    <col min="14628" max="14849" width="10.7109375" style="862"/>
    <col min="14850" max="14850" width="5.28515625" style="862" customWidth="1"/>
    <col min="14851" max="14851" width="46" style="862" customWidth="1"/>
    <col min="14852" max="14873" width="6.140625" style="862" customWidth="1"/>
    <col min="14874" max="14874" width="6.42578125" style="862" customWidth="1"/>
    <col min="14875" max="14875" width="27.7109375" style="862" customWidth="1"/>
    <col min="14876" max="14876" width="27.28515625" style="862" customWidth="1"/>
    <col min="14877" max="14882" width="5.85546875" style="862" customWidth="1"/>
    <col min="14883" max="14883" width="6.28515625" style="862" customWidth="1"/>
    <col min="14884" max="15105" width="10.7109375" style="862"/>
    <col min="15106" max="15106" width="5.28515625" style="862" customWidth="1"/>
    <col min="15107" max="15107" width="46" style="862" customWidth="1"/>
    <col min="15108" max="15129" width="6.140625" style="862" customWidth="1"/>
    <col min="15130" max="15130" width="6.42578125" style="862" customWidth="1"/>
    <col min="15131" max="15131" width="27.7109375" style="862" customWidth="1"/>
    <col min="15132" max="15132" width="27.28515625" style="862" customWidth="1"/>
    <col min="15133" max="15138" width="5.85546875" style="862" customWidth="1"/>
    <col min="15139" max="15139" width="6.28515625" style="862" customWidth="1"/>
    <col min="15140" max="15361" width="10.7109375" style="862"/>
    <col min="15362" max="15362" width="5.28515625" style="862" customWidth="1"/>
    <col min="15363" max="15363" width="46" style="862" customWidth="1"/>
    <col min="15364" max="15385" width="6.140625" style="862" customWidth="1"/>
    <col min="15386" max="15386" width="6.42578125" style="862" customWidth="1"/>
    <col min="15387" max="15387" width="27.7109375" style="862" customWidth="1"/>
    <col min="15388" max="15388" width="27.28515625" style="862" customWidth="1"/>
    <col min="15389" max="15394" width="5.85546875" style="862" customWidth="1"/>
    <col min="15395" max="15395" width="6.28515625" style="862" customWidth="1"/>
    <col min="15396" max="15617" width="10.7109375" style="862"/>
    <col min="15618" max="15618" width="5.28515625" style="862" customWidth="1"/>
    <col min="15619" max="15619" width="46" style="862" customWidth="1"/>
    <col min="15620" max="15641" width="6.140625" style="862" customWidth="1"/>
    <col min="15642" max="15642" width="6.42578125" style="862" customWidth="1"/>
    <col min="15643" max="15643" width="27.7109375" style="862" customWidth="1"/>
    <col min="15644" max="15644" width="27.28515625" style="862" customWidth="1"/>
    <col min="15645" max="15650" width="5.85546875" style="862" customWidth="1"/>
    <col min="15651" max="15651" width="6.28515625" style="862" customWidth="1"/>
    <col min="15652" max="15873" width="10.7109375" style="862"/>
    <col min="15874" max="15874" width="5.28515625" style="862" customWidth="1"/>
    <col min="15875" max="15875" width="46" style="862" customWidth="1"/>
    <col min="15876" max="15897" width="6.140625" style="862" customWidth="1"/>
    <col min="15898" max="15898" width="6.42578125" style="862" customWidth="1"/>
    <col min="15899" max="15899" width="27.7109375" style="862" customWidth="1"/>
    <col min="15900" max="15900" width="27.28515625" style="862" customWidth="1"/>
    <col min="15901" max="15906" width="5.85546875" style="862" customWidth="1"/>
    <col min="15907" max="15907" width="6.28515625" style="862" customWidth="1"/>
    <col min="15908" max="16129" width="10.7109375" style="862"/>
    <col min="16130" max="16130" width="5.28515625" style="862" customWidth="1"/>
    <col min="16131" max="16131" width="46" style="862" customWidth="1"/>
    <col min="16132" max="16153" width="6.140625" style="862" customWidth="1"/>
    <col min="16154" max="16154" width="6.42578125" style="862" customWidth="1"/>
    <col min="16155" max="16155" width="27.7109375" style="862" customWidth="1"/>
    <col min="16156" max="16156" width="27.28515625" style="862" customWidth="1"/>
    <col min="16157" max="16162" width="5.85546875" style="862" customWidth="1"/>
    <col min="16163" max="16163" width="6.28515625" style="862" customWidth="1"/>
    <col min="16164" max="16384" width="10.7109375" style="862"/>
  </cols>
  <sheetData>
    <row r="1" spans="1:65">
      <c r="R1" s="202"/>
      <c r="S1" s="202"/>
      <c r="T1" s="202"/>
      <c r="U1" s="202"/>
      <c r="V1" s="202"/>
      <c r="W1" s="202"/>
      <c r="X1" s="202"/>
      <c r="Y1" s="202" t="s">
        <v>98</v>
      </c>
    </row>
    <row r="2" spans="1:65">
      <c r="H2" s="944"/>
      <c r="I2" s="944"/>
      <c r="J2" s="944"/>
      <c r="K2" s="944"/>
      <c r="L2" s="945"/>
      <c r="M2" s="945"/>
      <c r="N2" s="945"/>
      <c r="O2" s="945"/>
      <c r="P2" s="945"/>
      <c r="Q2" s="945"/>
      <c r="R2" s="868"/>
      <c r="S2" s="868"/>
      <c r="T2" s="868"/>
      <c r="U2" s="868"/>
      <c r="V2" s="868"/>
      <c r="W2" s="868"/>
      <c r="X2" s="868"/>
      <c r="Y2" s="868" t="s">
        <v>708</v>
      </c>
    </row>
    <row r="3" spans="1:65">
      <c r="R3" s="862"/>
      <c r="AA3" s="960"/>
      <c r="AB3" s="960"/>
      <c r="AC3" s="960"/>
      <c r="AD3" s="960"/>
      <c r="AE3" s="960"/>
      <c r="AF3" s="960"/>
      <c r="AG3" s="960"/>
      <c r="AH3" s="960"/>
      <c r="AI3" s="960"/>
      <c r="AJ3" s="960"/>
      <c r="AK3" s="960"/>
      <c r="AL3" s="960"/>
      <c r="AM3" s="960"/>
      <c r="AN3" s="960"/>
      <c r="AO3" s="960"/>
      <c r="AP3" s="960"/>
      <c r="AQ3" s="960"/>
      <c r="AR3" s="960"/>
      <c r="AS3" s="960"/>
      <c r="AT3" s="960"/>
      <c r="AU3" s="960"/>
      <c r="AV3" s="960"/>
      <c r="AW3" s="960"/>
      <c r="AX3" s="960"/>
      <c r="AY3" s="960"/>
      <c r="AZ3" s="960"/>
      <c r="BA3" s="960"/>
      <c r="BB3" s="960"/>
      <c r="BC3" s="960"/>
      <c r="BD3" s="960"/>
      <c r="BE3" s="960"/>
      <c r="BF3" s="960"/>
      <c r="BG3" s="960"/>
      <c r="BH3" s="960"/>
      <c r="BI3" s="960"/>
      <c r="BJ3" s="960"/>
      <c r="BK3" s="960"/>
      <c r="BL3" s="960"/>
      <c r="BM3" s="960"/>
    </row>
    <row r="4" spans="1:65" ht="12.75" customHeight="1">
      <c r="A4" s="816" t="s">
        <v>755</v>
      </c>
      <c r="B4" s="816"/>
      <c r="L4" s="936"/>
      <c r="M4" s="936"/>
      <c r="N4" s="936"/>
      <c r="O4" s="936"/>
      <c r="P4" s="936"/>
      <c r="R4" s="936"/>
      <c r="S4" s="936"/>
      <c r="T4" s="936"/>
      <c r="V4" s="936"/>
      <c r="W4" s="936"/>
      <c r="X4" s="936"/>
      <c r="Y4" s="1750" t="s">
        <v>47</v>
      </c>
      <c r="Z4" s="949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</row>
    <row r="5" spans="1:65" ht="6.75" customHeight="1">
      <c r="A5" s="866"/>
      <c r="B5" s="866"/>
      <c r="C5" s="866"/>
      <c r="D5" s="866"/>
      <c r="E5" s="866"/>
      <c r="F5" s="866"/>
      <c r="G5" s="937"/>
      <c r="H5" s="937"/>
      <c r="I5" s="937"/>
      <c r="J5" s="937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938"/>
      <c r="Y5" s="1751"/>
      <c r="Z5" s="949"/>
      <c r="AA5" s="960"/>
      <c r="AB5" s="960"/>
      <c r="AC5" s="960"/>
      <c r="AD5" s="960"/>
      <c r="AE5" s="960"/>
      <c r="AF5" s="960"/>
      <c r="AG5" s="960"/>
      <c r="AH5" s="960"/>
      <c r="AI5" s="960"/>
      <c r="AJ5" s="960"/>
      <c r="AK5" s="960"/>
      <c r="AL5" s="960"/>
      <c r="AM5" s="960"/>
      <c r="AN5" s="960"/>
      <c r="AO5" s="960"/>
      <c r="AP5" s="960"/>
      <c r="AQ5" s="960"/>
      <c r="AR5" s="960"/>
      <c r="AS5" s="960"/>
      <c r="AT5" s="960"/>
      <c r="AU5" s="960"/>
      <c r="AV5" s="960"/>
      <c r="AW5" s="960"/>
      <c r="AX5" s="960"/>
      <c r="AY5" s="960"/>
      <c r="AZ5" s="960"/>
      <c r="BA5" s="960"/>
      <c r="BB5" s="960"/>
      <c r="BC5" s="960"/>
      <c r="BD5" s="960"/>
      <c r="BE5" s="960"/>
      <c r="BF5" s="960"/>
      <c r="BG5" s="960"/>
      <c r="BH5" s="960"/>
      <c r="BI5" s="960"/>
      <c r="BJ5" s="960"/>
      <c r="BK5" s="960"/>
      <c r="BL5" s="960"/>
      <c r="BM5" s="960"/>
    </row>
    <row r="6" spans="1:65" ht="45" customHeight="1">
      <c r="A6" s="914" t="s">
        <v>751</v>
      </c>
      <c r="B6" s="873" t="s">
        <v>743</v>
      </c>
      <c r="C6" s="939" t="s">
        <v>756</v>
      </c>
      <c r="D6" s="874" t="s">
        <v>65</v>
      </c>
      <c r="E6" s="874" t="s">
        <v>757</v>
      </c>
      <c r="F6" s="874" t="s">
        <v>758</v>
      </c>
      <c r="G6" s="874" t="s">
        <v>759</v>
      </c>
      <c r="H6" s="874" t="s">
        <v>760</v>
      </c>
      <c r="I6" s="874" t="s">
        <v>761</v>
      </c>
      <c r="J6" s="874" t="s">
        <v>762</v>
      </c>
      <c r="K6" s="874" t="s">
        <v>71</v>
      </c>
      <c r="L6" s="874" t="s">
        <v>144</v>
      </c>
      <c r="M6" s="940" t="s">
        <v>40</v>
      </c>
      <c r="N6" s="940" t="s">
        <v>41</v>
      </c>
      <c r="O6" s="940" t="s">
        <v>42</v>
      </c>
      <c r="P6" s="940" t="s">
        <v>43</v>
      </c>
      <c r="Q6" s="940" t="s">
        <v>44</v>
      </c>
      <c r="R6" s="940" t="s">
        <v>45</v>
      </c>
      <c r="S6" s="940" t="s">
        <v>77</v>
      </c>
      <c r="T6" s="940" t="s">
        <v>306</v>
      </c>
      <c r="U6" s="940" t="s">
        <v>322</v>
      </c>
      <c r="V6" s="940" t="s">
        <v>401</v>
      </c>
      <c r="W6" s="951" t="s">
        <v>524</v>
      </c>
      <c r="X6" s="940" t="s">
        <v>548</v>
      </c>
      <c r="Y6" s="961" t="s">
        <v>599</v>
      </c>
      <c r="AA6" s="962"/>
    </row>
    <row r="7" spans="1:65" ht="37.5" customHeight="1">
      <c r="A7" s="878">
        <v>64</v>
      </c>
      <c r="B7" s="918" t="s">
        <v>747</v>
      </c>
      <c r="C7" s="919">
        <v>37979.000444420402</v>
      </c>
      <c r="D7" s="920">
        <v>38210.566565652683</v>
      </c>
      <c r="E7" s="920">
        <v>42194.199664858446</v>
      </c>
      <c r="F7" s="920">
        <v>46574.616511155429</v>
      </c>
      <c r="G7" s="920">
        <v>33188.016669867131</v>
      </c>
      <c r="H7" s="920">
        <v>38642.629332508375</v>
      </c>
      <c r="I7" s="920">
        <v>45664.547999668808</v>
      </c>
      <c r="J7" s="920">
        <v>61436.889249613851</v>
      </c>
      <c r="K7" s="920">
        <v>36802.40613945495</v>
      </c>
      <c r="L7" s="920">
        <v>34928.221154315899</v>
      </c>
      <c r="M7" s="920">
        <v>26012.953301976446</v>
      </c>
      <c r="N7" s="920">
        <v>30829.961431384752</v>
      </c>
      <c r="O7" s="920">
        <v>45714.945770858707</v>
      </c>
      <c r="P7" s="920">
        <v>41243.240001098908</v>
      </c>
      <c r="Q7" s="920">
        <v>59909.568294718738</v>
      </c>
      <c r="R7" s="920">
        <v>57424.330624277733</v>
      </c>
      <c r="S7" s="920">
        <v>55501.142828682619</v>
      </c>
      <c r="T7" s="920">
        <v>82168.821118381005</v>
      </c>
      <c r="U7" s="920">
        <v>44000.266193048286</v>
      </c>
      <c r="V7" s="920">
        <v>44071.267664541228</v>
      </c>
      <c r="W7" s="920">
        <v>34345.083000000006</v>
      </c>
      <c r="X7" s="920">
        <v>60511.877</v>
      </c>
      <c r="Y7" s="963">
        <v>58693.35981613156</v>
      </c>
      <c r="Z7" s="922"/>
      <c r="AA7" s="962"/>
      <c r="AB7" s="922"/>
      <c r="AC7" s="922"/>
      <c r="AD7" s="872"/>
      <c r="AE7" s="923"/>
      <c r="AF7" s="924"/>
      <c r="AG7" s="924"/>
    </row>
    <row r="8" spans="1:65" ht="37.5" customHeight="1">
      <c r="A8" s="878">
        <v>65</v>
      </c>
      <c r="B8" s="918" t="s">
        <v>748</v>
      </c>
      <c r="C8" s="925">
        <v>8099.5931718955189</v>
      </c>
      <c r="D8" s="926">
        <v>8793.1134500792396</v>
      </c>
      <c r="E8" s="926">
        <v>8634.0415970216654</v>
      </c>
      <c r="F8" s="926">
        <v>7630.3433004262806</v>
      </c>
      <c r="G8" s="926">
        <v>6968.5885461620492</v>
      </c>
      <c r="H8" s="926">
        <v>6310.4930725740951</v>
      </c>
      <c r="I8" s="926">
        <v>7020.7452986901017</v>
      </c>
      <c r="J8" s="926">
        <v>7554.9944141030192</v>
      </c>
      <c r="K8" s="926">
        <v>8074.7843966943265</v>
      </c>
      <c r="L8" s="926">
        <v>738.0541973535976</v>
      </c>
      <c r="M8" s="926">
        <v>5328.0805100226517</v>
      </c>
      <c r="N8" s="926">
        <v>5564.6557813902655</v>
      </c>
      <c r="O8" s="926">
        <v>2445.1456856614373</v>
      </c>
      <c r="P8" s="926">
        <v>2622.9077693153008</v>
      </c>
      <c r="Q8" s="926">
        <v>3170.2814072860565</v>
      </c>
      <c r="R8" s="926">
        <v>3090.6964634059791</v>
      </c>
      <c r="S8" s="926">
        <v>6199.3354498986628</v>
      </c>
      <c r="T8" s="926">
        <v>6361.1205937216155</v>
      </c>
      <c r="U8" s="926">
        <v>5434.5005994652529</v>
      </c>
      <c r="V8" s="926">
        <v>4498.2588972724025</v>
      </c>
      <c r="W8" s="926">
        <v>4541.2311796766053</v>
      </c>
      <c r="X8" s="926">
        <v>2058.9066373605924</v>
      </c>
      <c r="Y8" s="964">
        <v>6285.0964403391636</v>
      </c>
      <c r="Z8" s="922"/>
      <c r="AA8" s="962"/>
      <c r="AB8" s="928"/>
      <c r="AC8" s="928"/>
      <c r="AD8" s="872"/>
      <c r="AE8" s="923"/>
      <c r="AF8" s="924"/>
      <c r="AG8" s="924"/>
    </row>
    <row r="9" spans="1:65" ht="37.5" customHeight="1">
      <c r="A9" s="903">
        <v>66</v>
      </c>
      <c r="B9" s="929" t="s">
        <v>749</v>
      </c>
      <c r="C9" s="925">
        <v>389.0424665041736</v>
      </c>
      <c r="D9" s="926">
        <v>915.7504215302298</v>
      </c>
      <c r="E9" s="926">
        <v>1287.3319755335338</v>
      </c>
      <c r="F9" s="926">
        <v>809.09165228919335</v>
      </c>
      <c r="G9" s="926">
        <v>4932.432427249998</v>
      </c>
      <c r="H9" s="926">
        <v>8390.1874747423772</v>
      </c>
      <c r="I9" s="926">
        <v>9287.3868347353218</v>
      </c>
      <c r="J9" s="926">
        <v>2654.5111061683383</v>
      </c>
      <c r="K9" s="926">
        <v>1416.4441037623371</v>
      </c>
      <c r="L9" s="926">
        <v>637.50242259708637</v>
      </c>
      <c r="M9" s="926">
        <v>911.15714259781805</v>
      </c>
      <c r="N9" s="926">
        <v>1858.9186262773499</v>
      </c>
      <c r="O9" s="926">
        <v>3843.5540899607695</v>
      </c>
      <c r="P9" s="926">
        <v>5383.832430904482</v>
      </c>
      <c r="Q9" s="926">
        <v>5342.3292516576894</v>
      </c>
      <c r="R9" s="926">
        <v>10317.174541449567</v>
      </c>
      <c r="S9" s="926">
        <v>28745.47071983786</v>
      </c>
      <c r="T9" s="926">
        <v>13425.128949954586</v>
      </c>
      <c r="U9" s="926">
        <v>10152.602959144404</v>
      </c>
      <c r="V9" s="926">
        <v>10459.512235635844</v>
      </c>
      <c r="W9" s="926">
        <v>9570.8128874825652</v>
      </c>
      <c r="X9" s="926">
        <v>17349.637169776946</v>
      </c>
      <c r="Y9" s="964">
        <v>23185.074450888398</v>
      </c>
      <c r="Z9" s="922"/>
      <c r="AA9" s="962"/>
      <c r="AB9" s="930"/>
      <c r="AC9" s="930"/>
      <c r="AD9" s="872"/>
      <c r="AE9" s="923"/>
      <c r="AF9" s="924"/>
      <c r="AG9" s="924"/>
    </row>
    <row r="10" spans="1:65" ht="37.5" customHeight="1">
      <c r="A10" s="903" t="s">
        <v>186</v>
      </c>
      <c r="B10" s="931" t="s">
        <v>146</v>
      </c>
      <c r="C10" s="965">
        <v>46467.636082820092</v>
      </c>
      <c r="D10" s="966">
        <v>47919.430437262148</v>
      </c>
      <c r="E10" s="966">
        <v>52115.573237413642</v>
      </c>
      <c r="F10" s="966">
        <v>55014.051463870899</v>
      </c>
      <c r="G10" s="966">
        <v>45089.037643279175</v>
      </c>
      <c r="H10" s="966">
        <v>53343.309879824854</v>
      </c>
      <c r="I10" s="966">
        <v>61972.680133094233</v>
      </c>
      <c r="J10" s="966">
        <v>71646.394769885199</v>
      </c>
      <c r="K10" s="966">
        <v>46293.634639911616</v>
      </c>
      <c r="L10" s="966">
        <v>36303.777774266586</v>
      </c>
      <c r="M10" s="966">
        <v>32252.190954596914</v>
      </c>
      <c r="N10" s="966">
        <v>38253.535839052369</v>
      </c>
      <c r="O10" s="966">
        <v>52003.645546480911</v>
      </c>
      <c r="P10" s="966">
        <v>49249.9802013187</v>
      </c>
      <c r="Q10" s="966">
        <v>68422.178953662486</v>
      </c>
      <c r="R10" s="966">
        <v>70832.201629133269</v>
      </c>
      <c r="S10" s="966">
        <v>90445.948998419146</v>
      </c>
      <c r="T10" s="966">
        <v>101955.0706620572</v>
      </c>
      <c r="U10" s="966">
        <v>59587.369751657941</v>
      </c>
      <c r="V10" s="966">
        <v>59029.038797449473</v>
      </c>
      <c r="W10" s="966">
        <v>48457.127067159177</v>
      </c>
      <c r="X10" s="966">
        <v>79920.420807137532</v>
      </c>
      <c r="Y10" s="967">
        <v>88163.53070735911</v>
      </c>
      <c r="Z10" s="922"/>
      <c r="AA10" s="962"/>
      <c r="AB10" s="935"/>
      <c r="AC10" s="935"/>
      <c r="AD10" s="872"/>
      <c r="AE10" s="923"/>
      <c r="AF10" s="924"/>
      <c r="AG10" s="924"/>
    </row>
    <row r="11" spans="1:65">
      <c r="R11" s="862"/>
      <c r="AA11" s="960"/>
      <c r="AB11" s="960"/>
      <c r="AC11" s="960"/>
      <c r="AD11" s="960"/>
      <c r="AE11" s="960"/>
      <c r="AF11" s="960"/>
      <c r="AG11" s="960"/>
      <c r="AH11" s="960"/>
      <c r="AI11" s="960"/>
      <c r="AJ11" s="960"/>
      <c r="AK11" s="960"/>
      <c r="AL11" s="960"/>
      <c r="AM11" s="960"/>
      <c r="AN11" s="960"/>
      <c r="AO11" s="960"/>
      <c r="AP11" s="960"/>
      <c r="AQ11" s="960"/>
      <c r="AR11" s="960"/>
      <c r="AS11" s="960"/>
      <c r="AT11" s="960"/>
      <c r="AU11" s="960"/>
      <c r="AV11" s="960"/>
      <c r="AW11" s="960"/>
      <c r="AX11" s="960"/>
      <c r="AY11" s="960"/>
      <c r="AZ11" s="960"/>
      <c r="BA11" s="960"/>
      <c r="BB11" s="960"/>
      <c r="BC11" s="960"/>
      <c r="BD11" s="960"/>
      <c r="BE11" s="960"/>
      <c r="BF11" s="960"/>
      <c r="BG11" s="960"/>
      <c r="BH11" s="960"/>
      <c r="BI11" s="960"/>
      <c r="BJ11" s="960"/>
      <c r="BK11" s="960"/>
      <c r="BL11" s="960"/>
      <c r="BM11" s="960"/>
    </row>
    <row r="12" spans="1:65" s="281" customFormat="1" ht="12.75">
      <c r="A12" s="278" t="s">
        <v>1372</v>
      </c>
      <c r="B12" s="279"/>
      <c r="C12" s="279"/>
      <c r="D12" s="279"/>
      <c r="E12" s="279"/>
      <c r="F12" s="279"/>
      <c r="G12" s="279"/>
      <c r="H12" s="280"/>
      <c r="S12" s="280"/>
      <c r="T12" s="280"/>
      <c r="U12" s="280"/>
      <c r="V12" s="280"/>
      <c r="W12" s="280"/>
      <c r="X12" s="280"/>
    </row>
    <row r="13" spans="1:65">
      <c r="C13" s="946"/>
      <c r="D13" s="946"/>
      <c r="E13" s="946"/>
      <c r="F13" s="946"/>
      <c r="G13" s="946"/>
      <c r="H13" s="946"/>
      <c r="I13" s="946"/>
      <c r="J13" s="946"/>
      <c r="K13" s="946"/>
      <c r="L13" s="946"/>
      <c r="M13" s="946"/>
      <c r="N13" s="946"/>
      <c r="O13" s="946"/>
      <c r="P13" s="946"/>
      <c r="Q13" s="946"/>
      <c r="R13" s="943"/>
      <c r="S13" s="943"/>
      <c r="T13" s="943"/>
      <c r="U13" s="943"/>
      <c r="V13" s="943"/>
      <c r="W13" s="943"/>
      <c r="X13" s="943"/>
      <c r="Y13" s="946"/>
      <c r="Z13" s="946"/>
      <c r="AA13" s="864"/>
      <c r="AB13" s="864"/>
    </row>
    <row r="14" spans="1:65">
      <c r="C14" s="946"/>
      <c r="D14" s="946"/>
      <c r="E14" s="946"/>
      <c r="F14" s="946"/>
      <c r="G14" s="946"/>
      <c r="H14" s="946"/>
      <c r="I14" s="946"/>
      <c r="J14" s="946"/>
      <c r="K14" s="946"/>
      <c r="L14" s="946"/>
      <c r="M14" s="946"/>
      <c r="N14" s="946"/>
      <c r="O14" s="946"/>
      <c r="P14" s="946"/>
      <c r="Q14" s="946"/>
      <c r="R14" s="946"/>
      <c r="S14" s="946"/>
      <c r="T14" s="946"/>
      <c r="U14" s="946"/>
      <c r="V14" s="946"/>
      <c r="W14" s="946"/>
      <c r="X14" s="946"/>
      <c r="Y14" s="946"/>
      <c r="AA14" s="960"/>
      <c r="AB14" s="960"/>
      <c r="AC14" s="960"/>
      <c r="AD14" s="960"/>
      <c r="AE14" s="960"/>
      <c r="AF14" s="960"/>
      <c r="AG14" s="960"/>
      <c r="AH14" s="960"/>
      <c r="AI14" s="960"/>
      <c r="AJ14" s="960"/>
      <c r="AK14" s="960"/>
      <c r="AL14" s="960"/>
      <c r="AM14" s="960"/>
      <c r="AN14" s="960"/>
      <c r="AO14" s="960"/>
      <c r="AP14" s="960"/>
      <c r="AQ14" s="960"/>
      <c r="AR14" s="960"/>
      <c r="AS14" s="960"/>
      <c r="AT14" s="960"/>
      <c r="AU14" s="960"/>
      <c r="AV14" s="960"/>
      <c r="AW14" s="960"/>
      <c r="AX14" s="960"/>
      <c r="AY14" s="960"/>
      <c r="AZ14" s="960"/>
      <c r="BA14" s="960"/>
      <c r="BB14" s="960"/>
      <c r="BC14" s="960"/>
      <c r="BD14" s="960"/>
      <c r="BE14" s="960"/>
      <c r="BF14" s="960"/>
      <c r="BG14" s="960"/>
      <c r="BH14" s="960"/>
      <c r="BI14" s="960"/>
      <c r="BJ14" s="960"/>
      <c r="BK14" s="960"/>
      <c r="BL14" s="960"/>
      <c r="BM14" s="960"/>
    </row>
    <row r="15" spans="1:65">
      <c r="S15" s="943"/>
      <c r="T15" s="943"/>
      <c r="U15" s="943"/>
      <c r="V15" s="943"/>
      <c r="W15" s="943"/>
      <c r="X15" s="943"/>
      <c r="Y15" s="943"/>
      <c r="AA15" s="960"/>
      <c r="AB15" s="960"/>
      <c r="AC15" s="960"/>
      <c r="AD15" s="960"/>
      <c r="AE15" s="960"/>
      <c r="AF15" s="960"/>
      <c r="AG15" s="960"/>
      <c r="AH15" s="960"/>
      <c r="AI15" s="960"/>
      <c r="AJ15" s="960"/>
      <c r="AK15" s="960"/>
      <c r="AL15" s="960"/>
      <c r="AM15" s="960"/>
      <c r="AN15" s="960"/>
      <c r="AO15" s="960"/>
      <c r="AP15" s="960"/>
      <c r="AQ15" s="960"/>
      <c r="AR15" s="960"/>
      <c r="AS15" s="960"/>
      <c r="AT15" s="960"/>
      <c r="AU15" s="960"/>
      <c r="AV15" s="960"/>
      <c r="AW15" s="960"/>
      <c r="AX15" s="960"/>
      <c r="AY15" s="960"/>
      <c r="AZ15" s="960"/>
      <c r="BA15" s="960"/>
      <c r="BB15" s="960"/>
      <c r="BC15" s="960"/>
      <c r="BD15" s="960"/>
      <c r="BE15" s="960"/>
      <c r="BF15" s="960"/>
      <c r="BG15" s="960"/>
      <c r="BH15" s="960"/>
      <c r="BI15" s="960"/>
      <c r="BJ15" s="960"/>
      <c r="BK15" s="960"/>
      <c r="BL15" s="960"/>
      <c r="BM15" s="960"/>
    </row>
    <row r="16" spans="1:65">
      <c r="T16" s="926"/>
      <c r="U16" s="926"/>
      <c r="V16" s="926"/>
      <c r="AA16" s="960"/>
      <c r="AB16" s="960"/>
      <c r="AC16" s="960"/>
      <c r="AD16" s="960"/>
      <c r="AE16" s="960"/>
      <c r="AF16" s="960"/>
      <c r="AG16" s="960"/>
      <c r="AH16" s="960"/>
      <c r="AI16" s="960"/>
      <c r="AJ16" s="960"/>
      <c r="AK16" s="960"/>
      <c r="AL16" s="960"/>
      <c r="AM16" s="960"/>
      <c r="AN16" s="960"/>
      <c r="AO16" s="960"/>
      <c r="AP16" s="960"/>
      <c r="AQ16" s="960"/>
      <c r="AR16" s="960"/>
      <c r="AS16" s="960"/>
      <c r="AT16" s="960"/>
      <c r="AU16" s="960"/>
      <c r="AV16" s="960"/>
      <c r="AW16" s="960"/>
      <c r="AX16" s="960"/>
      <c r="AY16" s="960"/>
      <c r="AZ16" s="960"/>
      <c r="BA16" s="960"/>
      <c r="BB16" s="960"/>
      <c r="BC16" s="960"/>
      <c r="BD16" s="960"/>
      <c r="BE16" s="960"/>
      <c r="BF16" s="960"/>
      <c r="BG16" s="960"/>
      <c r="BH16" s="960"/>
      <c r="BI16" s="960"/>
      <c r="BJ16" s="960"/>
      <c r="BK16" s="960"/>
      <c r="BL16" s="960"/>
      <c r="BM16" s="960"/>
    </row>
    <row r="17" spans="20:65">
      <c r="T17" s="926"/>
      <c r="U17" s="926"/>
      <c r="V17" s="926"/>
      <c r="AA17" s="960"/>
      <c r="AB17" s="960"/>
      <c r="AC17" s="960"/>
      <c r="AD17" s="960"/>
      <c r="AE17" s="960"/>
      <c r="AF17" s="960"/>
      <c r="AG17" s="960"/>
      <c r="AH17" s="960"/>
      <c r="AI17" s="960"/>
      <c r="AJ17" s="960"/>
      <c r="AK17" s="960"/>
      <c r="AL17" s="960"/>
      <c r="AM17" s="960"/>
      <c r="AN17" s="960"/>
      <c r="AO17" s="960"/>
      <c r="AP17" s="960"/>
      <c r="AQ17" s="960"/>
      <c r="AR17" s="960"/>
      <c r="AS17" s="960"/>
      <c r="AT17" s="960"/>
      <c r="AU17" s="960"/>
      <c r="AV17" s="960"/>
      <c r="AW17" s="960"/>
      <c r="AX17" s="960"/>
      <c r="AY17" s="960"/>
      <c r="AZ17" s="960"/>
      <c r="BA17" s="960"/>
      <c r="BB17" s="960"/>
      <c r="BC17" s="960"/>
      <c r="BD17" s="960"/>
      <c r="BE17" s="960"/>
      <c r="BF17" s="960"/>
      <c r="BG17" s="960"/>
      <c r="BH17" s="960"/>
      <c r="BI17" s="960"/>
      <c r="BJ17" s="960"/>
      <c r="BK17" s="960"/>
      <c r="BL17" s="960"/>
      <c r="BM17" s="960"/>
    </row>
    <row r="18" spans="20:65">
      <c r="AA18" s="960"/>
      <c r="AB18" s="960"/>
      <c r="AC18" s="960"/>
      <c r="AD18" s="960"/>
      <c r="AE18" s="960"/>
      <c r="AF18" s="960"/>
      <c r="AG18" s="960"/>
      <c r="AH18" s="960"/>
      <c r="AI18" s="960"/>
      <c r="AJ18" s="960"/>
      <c r="AK18" s="960"/>
      <c r="AL18" s="960"/>
      <c r="AM18" s="960"/>
      <c r="AN18" s="960"/>
      <c r="AO18" s="960"/>
      <c r="AP18" s="960"/>
      <c r="AQ18" s="960"/>
      <c r="AR18" s="960"/>
      <c r="AS18" s="960"/>
      <c r="AT18" s="960"/>
      <c r="AU18" s="960"/>
      <c r="AV18" s="960"/>
      <c r="AW18" s="960"/>
      <c r="AX18" s="960"/>
      <c r="AY18" s="960"/>
      <c r="AZ18" s="960"/>
      <c r="BA18" s="960"/>
      <c r="BB18" s="960"/>
      <c r="BC18" s="960"/>
      <c r="BD18" s="960"/>
      <c r="BE18" s="960"/>
      <c r="BF18" s="960"/>
      <c r="BG18" s="960"/>
      <c r="BH18" s="960"/>
      <c r="BI18" s="960"/>
      <c r="BJ18" s="960"/>
      <c r="BK18" s="960"/>
      <c r="BL18" s="960"/>
      <c r="BM18" s="960"/>
    </row>
    <row r="19" spans="20:65">
      <c r="AA19" s="960"/>
      <c r="AB19" s="960"/>
      <c r="AC19" s="960"/>
      <c r="AD19" s="960"/>
      <c r="AE19" s="960"/>
      <c r="AF19" s="960"/>
      <c r="AG19" s="960"/>
      <c r="AH19" s="960"/>
      <c r="AI19" s="960"/>
      <c r="AJ19" s="960"/>
      <c r="AK19" s="960"/>
      <c r="AL19" s="960"/>
      <c r="AM19" s="960"/>
      <c r="AN19" s="960"/>
      <c r="AO19" s="960"/>
      <c r="AP19" s="960"/>
      <c r="AQ19" s="960"/>
      <c r="AR19" s="960"/>
      <c r="AS19" s="960"/>
      <c r="AT19" s="960"/>
      <c r="AU19" s="960"/>
      <c r="AV19" s="960"/>
      <c r="AW19" s="960"/>
      <c r="AX19" s="960"/>
      <c r="AY19" s="960"/>
      <c r="AZ19" s="960"/>
      <c r="BA19" s="960"/>
      <c r="BB19" s="960"/>
      <c r="BC19" s="960"/>
      <c r="BD19" s="960"/>
      <c r="BE19" s="960"/>
      <c r="BF19" s="960"/>
      <c r="BG19" s="960"/>
      <c r="BH19" s="960"/>
      <c r="BI19" s="960"/>
      <c r="BJ19" s="960"/>
      <c r="BK19" s="960"/>
      <c r="BL19" s="960"/>
      <c r="BM19" s="960"/>
    </row>
    <row r="20" spans="20:65">
      <c r="AA20" s="960"/>
      <c r="AB20" s="960"/>
      <c r="AC20" s="960"/>
      <c r="AD20" s="960"/>
      <c r="AE20" s="960"/>
      <c r="AF20" s="960"/>
      <c r="AG20" s="960"/>
      <c r="AH20" s="960"/>
      <c r="AI20" s="960"/>
      <c r="AJ20" s="960"/>
      <c r="AK20" s="960"/>
      <c r="AL20" s="960"/>
      <c r="AM20" s="960"/>
      <c r="AN20" s="960"/>
      <c r="AO20" s="960"/>
      <c r="AP20" s="960"/>
      <c r="AQ20" s="960"/>
      <c r="AR20" s="960"/>
      <c r="AS20" s="960"/>
      <c r="AT20" s="960"/>
      <c r="AU20" s="960"/>
      <c r="AV20" s="960"/>
      <c r="AW20" s="960"/>
      <c r="AX20" s="960"/>
      <c r="AY20" s="960"/>
      <c r="AZ20" s="960"/>
      <c r="BA20" s="960"/>
      <c r="BB20" s="960"/>
      <c r="BC20" s="960"/>
      <c r="BD20" s="960"/>
      <c r="BE20" s="960"/>
      <c r="BF20" s="960"/>
      <c r="BG20" s="960"/>
      <c r="BH20" s="960"/>
      <c r="BI20" s="960"/>
      <c r="BJ20" s="960"/>
      <c r="BK20" s="960"/>
      <c r="BL20" s="960"/>
      <c r="BM20" s="960"/>
    </row>
    <row r="21" spans="20:65">
      <c r="AA21" s="960"/>
      <c r="AB21" s="960"/>
      <c r="AC21" s="960"/>
      <c r="AD21" s="960"/>
      <c r="AE21" s="960"/>
      <c r="AF21" s="960"/>
      <c r="AG21" s="960"/>
      <c r="AH21" s="960"/>
      <c r="AI21" s="960"/>
      <c r="AJ21" s="960"/>
      <c r="AK21" s="960"/>
      <c r="AL21" s="960"/>
      <c r="AM21" s="960"/>
      <c r="AN21" s="960"/>
      <c r="AO21" s="960"/>
      <c r="AP21" s="960"/>
      <c r="AQ21" s="960"/>
      <c r="AR21" s="960"/>
      <c r="AS21" s="960"/>
      <c r="AT21" s="960"/>
      <c r="AU21" s="960"/>
      <c r="AV21" s="960"/>
      <c r="AW21" s="960"/>
      <c r="AX21" s="960"/>
      <c r="AY21" s="960"/>
      <c r="AZ21" s="960"/>
      <c r="BA21" s="960"/>
      <c r="BB21" s="960"/>
      <c r="BC21" s="960"/>
      <c r="BD21" s="960"/>
      <c r="BE21" s="960"/>
      <c r="BF21" s="960"/>
      <c r="BG21" s="960"/>
      <c r="BH21" s="960"/>
      <c r="BI21" s="960"/>
      <c r="BJ21" s="960"/>
      <c r="BK21" s="960"/>
      <c r="BL21" s="960"/>
      <c r="BM21" s="960"/>
    </row>
    <row r="22" spans="20:65">
      <c r="AA22" s="960"/>
      <c r="AB22" s="960"/>
      <c r="AC22" s="960"/>
      <c r="AD22" s="960"/>
      <c r="AE22" s="960"/>
      <c r="AF22" s="960"/>
      <c r="AG22" s="960"/>
      <c r="AH22" s="960"/>
      <c r="AI22" s="960"/>
      <c r="AJ22" s="960"/>
      <c r="AK22" s="960"/>
      <c r="AL22" s="960"/>
      <c r="AM22" s="960"/>
      <c r="AN22" s="960"/>
      <c r="AO22" s="960"/>
      <c r="AP22" s="960"/>
      <c r="AQ22" s="960"/>
      <c r="AR22" s="960"/>
      <c r="AS22" s="960"/>
      <c r="AT22" s="960"/>
      <c r="AU22" s="960"/>
      <c r="AV22" s="960"/>
      <c r="AW22" s="960"/>
      <c r="AX22" s="960"/>
      <c r="AY22" s="960"/>
      <c r="AZ22" s="960"/>
      <c r="BA22" s="960"/>
      <c r="BB22" s="960"/>
      <c r="BC22" s="960"/>
      <c r="BD22" s="960"/>
      <c r="BE22" s="960"/>
      <c r="BF22" s="960"/>
      <c r="BG22" s="960"/>
      <c r="BH22" s="960"/>
      <c r="BI22" s="960"/>
      <c r="BJ22" s="960"/>
      <c r="BK22" s="960"/>
      <c r="BL22" s="960"/>
      <c r="BM22" s="960"/>
    </row>
    <row r="23" spans="20:65">
      <c r="AA23" s="960"/>
      <c r="AB23" s="960"/>
      <c r="AC23" s="960"/>
      <c r="AD23" s="960"/>
      <c r="AE23" s="960"/>
      <c r="AF23" s="960"/>
      <c r="AG23" s="960"/>
      <c r="AH23" s="960"/>
      <c r="AI23" s="960"/>
      <c r="AJ23" s="960"/>
      <c r="AK23" s="960"/>
      <c r="AL23" s="960"/>
      <c r="AM23" s="960"/>
      <c r="AN23" s="960"/>
      <c r="AO23" s="960"/>
      <c r="AP23" s="960"/>
      <c r="AQ23" s="960"/>
      <c r="AR23" s="960"/>
      <c r="AS23" s="960"/>
      <c r="AT23" s="960"/>
      <c r="AU23" s="960"/>
      <c r="AV23" s="960"/>
      <c r="AW23" s="960"/>
      <c r="AX23" s="960"/>
      <c r="AY23" s="960"/>
      <c r="AZ23" s="960"/>
      <c r="BA23" s="960"/>
      <c r="BB23" s="960"/>
      <c r="BC23" s="960"/>
      <c r="BD23" s="960"/>
      <c r="BE23" s="960"/>
      <c r="BF23" s="960"/>
      <c r="BG23" s="960"/>
      <c r="BH23" s="960"/>
      <c r="BI23" s="960"/>
      <c r="BJ23" s="960"/>
      <c r="BK23" s="960"/>
      <c r="BL23" s="960"/>
      <c r="BM23" s="960"/>
    </row>
    <row r="24" spans="20:65">
      <c r="AA24" s="960"/>
      <c r="AB24" s="960"/>
      <c r="AC24" s="960"/>
      <c r="AD24" s="960"/>
      <c r="AE24" s="960"/>
      <c r="AF24" s="960"/>
      <c r="AG24" s="960"/>
      <c r="AH24" s="960"/>
      <c r="AI24" s="960"/>
      <c r="AJ24" s="960"/>
      <c r="AK24" s="960"/>
      <c r="AL24" s="960"/>
      <c r="AM24" s="960"/>
      <c r="AN24" s="960"/>
      <c r="AO24" s="960"/>
      <c r="AP24" s="960"/>
      <c r="AQ24" s="960"/>
      <c r="AR24" s="960"/>
      <c r="AS24" s="960"/>
      <c r="AT24" s="960"/>
      <c r="AU24" s="960"/>
      <c r="AV24" s="960"/>
      <c r="AW24" s="960"/>
      <c r="AX24" s="960"/>
      <c r="AY24" s="960"/>
      <c r="AZ24" s="960"/>
      <c r="BA24" s="960"/>
      <c r="BB24" s="960"/>
      <c r="BC24" s="960"/>
      <c r="BD24" s="960"/>
      <c r="BE24" s="960"/>
      <c r="BF24" s="960"/>
      <c r="BG24" s="960"/>
      <c r="BH24" s="960"/>
      <c r="BI24" s="960"/>
      <c r="BJ24" s="960"/>
      <c r="BK24" s="960"/>
      <c r="BL24" s="960"/>
      <c r="BM24" s="960"/>
    </row>
    <row r="25" spans="20:65">
      <c r="AA25" s="960"/>
      <c r="AB25" s="960"/>
      <c r="AC25" s="960"/>
      <c r="AD25" s="960"/>
      <c r="AE25" s="960"/>
      <c r="AF25" s="960"/>
      <c r="AG25" s="960"/>
      <c r="AH25" s="960"/>
      <c r="AI25" s="960"/>
      <c r="AJ25" s="960"/>
      <c r="AK25" s="960"/>
      <c r="AL25" s="960"/>
      <c r="AM25" s="960"/>
      <c r="AN25" s="960"/>
      <c r="AO25" s="960"/>
      <c r="AP25" s="960"/>
      <c r="AQ25" s="960"/>
      <c r="AR25" s="960"/>
      <c r="AS25" s="960"/>
      <c r="AT25" s="960"/>
      <c r="AU25" s="960"/>
      <c r="AV25" s="960"/>
      <c r="AW25" s="960"/>
      <c r="AX25" s="960"/>
      <c r="AY25" s="960"/>
      <c r="AZ25" s="960"/>
      <c r="BA25" s="960"/>
      <c r="BB25" s="960"/>
      <c r="BC25" s="960"/>
      <c r="BD25" s="960"/>
      <c r="BE25" s="960"/>
      <c r="BF25" s="960"/>
      <c r="BG25" s="960"/>
      <c r="BH25" s="960"/>
      <c r="BI25" s="960"/>
      <c r="BJ25" s="960"/>
      <c r="BK25" s="960"/>
      <c r="BL25" s="960"/>
      <c r="BM25" s="960"/>
    </row>
    <row r="26" spans="20:65">
      <c r="AA26" s="960"/>
      <c r="AB26" s="960"/>
      <c r="AC26" s="960"/>
      <c r="AD26" s="960"/>
      <c r="AE26" s="960"/>
      <c r="AF26" s="960"/>
      <c r="AG26" s="960"/>
      <c r="AH26" s="960"/>
      <c r="AI26" s="960"/>
      <c r="AJ26" s="960"/>
      <c r="AK26" s="960"/>
      <c r="AL26" s="960"/>
      <c r="AM26" s="960"/>
      <c r="AN26" s="960"/>
      <c r="AO26" s="960"/>
      <c r="AP26" s="960"/>
      <c r="AQ26" s="960"/>
      <c r="AR26" s="960"/>
      <c r="AS26" s="960"/>
      <c r="AT26" s="960"/>
      <c r="AU26" s="960"/>
      <c r="AV26" s="960"/>
      <c r="AW26" s="960"/>
      <c r="AX26" s="960"/>
      <c r="AY26" s="960"/>
      <c r="AZ26" s="960"/>
      <c r="BA26" s="960"/>
      <c r="BB26" s="960"/>
      <c r="BC26" s="960"/>
      <c r="BD26" s="960"/>
      <c r="BE26" s="960"/>
      <c r="BF26" s="960"/>
      <c r="BG26" s="960"/>
      <c r="BH26" s="960"/>
      <c r="BI26" s="960"/>
      <c r="BJ26" s="960"/>
      <c r="BK26" s="960"/>
      <c r="BL26" s="960"/>
      <c r="BM26" s="960"/>
    </row>
    <row r="27" spans="20:65">
      <c r="AA27" s="960"/>
      <c r="AB27" s="960"/>
      <c r="AC27" s="960"/>
      <c r="AD27" s="960"/>
      <c r="AE27" s="960"/>
      <c r="AF27" s="960"/>
      <c r="AG27" s="960"/>
      <c r="AH27" s="960"/>
      <c r="AI27" s="960"/>
      <c r="AJ27" s="960"/>
      <c r="AK27" s="960"/>
      <c r="AL27" s="960"/>
      <c r="AM27" s="960"/>
      <c r="AN27" s="960"/>
      <c r="AO27" s="960"/>
      <c r="AP27" s="960"/>
      <c r="AQ27" s="960"/>
      <c r="AR27" s="960"/>
      <c r="AS27" s="960"/>
      <c r="AT27" s="960"/>
      <c r="AU27" s="960"/>
      <c r="AV27" s="960"/>
      <c r="AW27" s="960"/>
      <c r="AX27" s="960"/>
      <c r="AY27" s="960"/>
      <c r="AZ27" s="960"/>
      <c r="BA27" s="960"/>
      <c r="BB27" s="960"/>
      <c r="BC27" s="960"/>
      <c r="BD27" s="960"/>
      <c r="BE27" s="960"/>
      <c r="BF27" s="960"/>
      <c r="BG27" s="960"/>
      <c r="BH27" s="960"/>
      <c r="BI27" s="960"/>
      <c r="BJ27" s="960"/>
      <c r="BK27" s="960"/>
      <c r="BL27" s="960"/>
      <c r="BM27" s="960"/>
    </row>
    <row r="28" spans="20:65">
      <c r="AA28" s="960"/>
      <c r="AB28" s="960"/>
      <c r="AC28" s="960"/>
      <c r="AD28" s="960"/>
      <c r="AE28" s="960"/>
      <c r="AF28" s="960"/>
      <c r="AG28" s="960"/>
      <c r="AH28" s="960"/>
      <c r="AI28" s="960"/>
      <c r="AJ28" s="960"/>
      <c r="AK28" s="960"/>
      <c r="AL28" s="960"/>
      <c r="AM28" s="960"/>
      <c r="AN28" s="960"/>
      <c r="AO28" s="960"/>
      <c r="AP28" s="960"/>
      <c r="AQ28" s="960"/>
      <c r="AR28" s="960"/>
      <c r="AS28" s="960"/>
      <c r="AT28" s="960"/>
      <c r="AU28" s="960"/>
      <c r="AV28" s="960"/>
      <c r="AW28" s="960"/>
      <c r="AX28" s="960"/>
      <c r="AY28" s="960"/>
      <c r="AZ28" s="960"/>
      <c r="BA28" s="960"/>
      <c r="BB28" s="960"/>
      <c r="BC28" s="960"/>
      <c r="BD28" s="960"/>
      <c r="BE28" s="960"/>
      <c r="BF28" s="960"/>
      <c r="BG28" s="960"/>
      <c r="BH28" s="960"/>
      <c r="BI28" s="960"/>
      <c r="BJ28" s="960"/>
      <c r="BK28" s="960"/>
      <c r="BL28" s="960"/>
      <c r="BM28" s="960"/>
    </row>
    <row r="29" spans="20:65">
      <c r="AA29" s="960"/>
      <c r="AB29" s="960"/>
      <c r="AC29" s="960"/>
      <c r="AD29" s="960"/>
      <c r="AE29" s="960"/>
      <c r="AF29" s="960"/>
      <c r="AG29" s="960"/>
      <c r="AH29" s="960"/>
      <c r="AI29" s="960"/>
      <c r="AJ29" s="960"/>
      <c r="AK29" s="960"/>
      <c r="AL29" s="960"/>
      <c r="AM29" s="960"/>
      <c r="AN29" s="960"/>
      <c r="AO29" s="960"/>
      <c r="AP29" s="960"/>
      <c r="AQ29" s="960"/>
      <c r="AR29" s="960"/>
      <c r="AS29" s="960"/>
      <c r="AT29" s="960"/>
      <c r="AU29" s="960"/>
      <c r="AV29" s="960"/>
      <c r="AW29" s="960"/>
      <c r="AX29" s="960"/>
      <c r="AY29" s="960"/>
      <c r="AZ29" s="960"/>
      <c r="BA29" s="960"/>
      <c r="BB29" s="960"/>
      <c r="BC29" s="960"/>
      <c r="BD29" s="960"/>
      <c r="BE29" s="960"/>
      <c r="BF29" s="960"/>
      <c r="BG29" s="960"/>
      <c r="BH29" s="960"/>
      <c r="BI29" s="960"/>
      <c r="BJ29" s="960"/>
      <c r="BK29" s="960"/>
      <c r="BL29" s="960"/>
      <c r="BM29" s="960"/>
    </row>
    <row r="30" spans="20:65">
      <c r="AA30" s="960"/>
      <c r="AB30" s="960"/>
      <c r="AC30" s="960"/>
      <c r="AD30" s="960"/>
      <c r="AE30" s="960"/>
      <c r="AF30" s="960"/>
      <c r="AG30" s="960"/>
      <c r="AH30" s="960"/>
      <c r="AI30" s="960"/>
      <c r="AJ30" s="960"/>
      <c r="AK30" s="960"/>
      <c r="AL30" s="960"/>
      <c r="AM30" s="960"/>
      <c r="AN30" s="960"/>
      <c r="AO30" s="960"/>
      <c r="AP30" s="960"/>
      <c r="AQ30" s="960"/>
      <c r="AR30" s="960"/>
      <c r="AS30" s="960"/>
      <c r="AT30" s="960"/>
      <c r="AU30" s="960"/>
      <c r="AV30" s="960"/>
      <c r="AW30" s="960"/>
      <c r="AX30" s="960"/>
      <c r="AY30" s="960"/>
      <c r="AZ30" s="960"/>
      <c r="BA30" s="960"/>
      <c r="BB30" s="960"/>
      <c r="BC30" s="960"/>
      <c r="BD30" s="960"/>
      <c r="BE30" s="960"/>
      <c r="BF30" s="960"/>
      <c r="BG30" s="960"/>
      <c r="BH30" s="960"/>
      <c r="BI30" s="960"/>
      <c r="BJ30" s="960"/>
      <c r="BK30" s="960"/>
      <c r="BL30" s="960"/>
      <c r="BM30" s="960"/>
    </row>
    <row r="31" spans="20:65">
      <c r="AA31" s="960"/>
      <c r="AB31" s="960"/>
      <c r="AC31" s="960"/>
      <c r="AD31" s="960"/>
      <c r="AE31" s="960"/>
      <c r="AF31" s="960"/>
      <c r="AG31" s="960"/>
      <c r="AH31" s="960"/>
      <c r="AI31" s="960"/>
      <c r="AJ31" s="960"/>
      <c r="AK31" s="960"/>
      <c r="AL31" s="960"/>
      <c r="AM31" s="960"/>
      <c r="AN31" s="960"/>
      <c r="AO31" s="960"/>
      <c r="AP31" s="960"/>
      <c r="AQ31" s="960"/>
      <c r="AR31" s="960"/>
      <c r="AS31" s="960"/>
      <c r="AT31" s="960"/>
      <c r="AU31" s="960"/>
      <c r="AV31" s="960"/>
      <c r="AW31" s="960"/>
      <c r="AX31" s="960"/>
      <c r="AY31" s="960"/>
      <c r="AZ31" s="960"/>
      <c r="BA31" s="960"/>
      <c r="BB31" s="960"/>
      <c r="BC31" s="960"/>
      <c r="BD31" s="960"/>
      <c r="BE31" s="960"/>
      <c r="BF31" s="960"/>
      <c r="BG31" s="960"/>
      <c r="BH31" s="960"/>
      <c r="BI31" s="960"/>
      <c r="BJ31" s="960"/>
      <c r="BK31" s="960"/>
      <c r="BL31" s="960"/>
      <c r="BM31" s="960"/>
    </row>
    <row r="32" spans="20:65">
      <c r="AA32" s="960"/>
      <c r="AB32" s="960"/>
      <c r="AC32" s="960"/>
      <c r="AD32" s="960"/>
      <c r="AE32" s="960"/>
      <c r="AF32" s="960"/>
      <c r="AG32" s="960"/>
      <c r="AH32" s="960"/>
      <c r="AI32" s="960"/>
      <c r="AJ32" s="960"/>
      <c r="AK32" s="960"/>
      <c r="AL32" s="960"/>
      <c r="AM32" s="960"/>
      <c r="AN32" s="960"/>
      <c r="AO32" s="960"/>
      <c r="AP32" s="960"/>
      <c r="AQ32" s="960"/>
      <c r="AR32" s="960"/>
      <c r="AS32" s="960"/>
      <c r="AT32" s="960"/>
      <c r="AU32" s="960"/>
      <c r="AV32" s="960"/>
      <c r="AW32" s="960"/>
      <c r="AX32" s="960"/>
      <c r="AY32" s="960"/>
      <c r="AZ32" s="960"/>
      <c r="BA32" s="960"/>
      <c r="BB32" s="960"/>
      <c r="BC32" s="960"/>
      <c r="BD32" s="960"/>
      <c r="BE32" s="960"/>
      <c r="BF32" s="960"/>
      <c r="BG32" s="960"/>
      <c r="BH32" s="960"/>
      <c r="BI32" s="960"/>
      <c r="BJ32" s="960"/>
      <c r="BK32" s="960"/>
      <c r="BL32" s="960"/>
      <c r="BM32" s="960"/>
    </row>
    <row r="33" spans="27:65">
      <c r="AA33" s="960"/>
      <c r="AB33" s="960"/>
      <c r="AC33" s="960"/>
      <c r="AD33" s="960"/>
      <c r="AE33" s="960"/>
      <c r="AF33" s="960"/>
      <c r="AG33" s="960"/>
      <c r="AH33" s="960"/>
      <c r="AI33" s="960"/>
      <c r="AJ33" s="960"/>
      <c r="AK33" s="960"/>
      <c r="AL33" s="960"/>
      <c r="AM33" s="960"/>
      <c r="AN33" s="960"/>
      <c r="AO33" s="960"/>
      <c r="AP33" s="960"/>
      <c r="AQ33" s="960"/>
      <c r="AR33" s="960"/>
      <c r="AS33" s="960"/>
      <c r="AT33" s="960"/>
      <c r="AU33" s="960"/>
      <c r="AV33" s="960"/>
      <c r="AW33" s="960"/>
      <c r="AX33" s="960"/>
      <c r="AY33" s="960"/>
      <c r="AZ33" s="960"/>
      <c r="BA33" s="960"/>
      <c r="BB33" s="960"/>
      <c r="BC33" s="960"/>
      <c r="BD33" s="960"/>
      <c r="BE33" s="960"/>
      <c r="BF33" s="960"/>
      <c r="BG33" s="960"/>
      <c r="BH33" s="960"/>
      <c r="BI33" s="960"/>
      <c r="BJ33" s="960"/>
      <c r="BK33" s="960"/>
      <c r="BL33" s="960"/>
      <c r="BM33" s="960"/>
    </row>
    <row r="34" spans="27:65">
      <c r="AA34" s="960"/>
      <c r="AB34" s="960"/>
      <c r="AC34" s="960"/>
      <c r="AD34" s="960"/>
      <c r="AE34" s="960"/>
      <c r="AF34" s="960"/>
      <c r="AG34" s="960"/>
      <c r="AH34" s="960"/>
      <c r="AI34" s="960"/>
      <c r="AJ34" s="960"/>
      <c r="AK34" s="960"/>
      <c r="AL34" s="960"/>
      <c r="AM34" s="960"/>
      <c r="AN34" s="960"/>
      <c r="AO34" s="960"/>
      <c r="AP34" s="960"/>
      <c r="AQ34" s="960"/>
      <c r="AR34" s="960"/>
      <c r="AS34" s="960"/>
      <c r="AT34" s="960"/>
      <c r="AU34" s="960"/>
      <c r="AV34" s="960"/>
      <c r="AW34" s="960"/>
      <c r="AX34" s="960"/>
      <c r="AY34" s="960"/>
      <c r="AZ34" s="960"/>
      <c r="BA34" s="960"/>
      <c r="BB34" s="960"/>
      <c r="BC34" s="960"/>
      <c r="BD34" s="960"/>
      <c r="BE34" s="960"/>
      <c r="BF34" s="960"/>
      <c r="BG34" s="960"/>
      <c r="BH34" s="960"/>
      <c r="BI34" s="960"/>
      <c r="BJ34" s="960"/>
      <c r="BK34" s="960"/>
      <c r="BL34" s="960"/>
      <c r="BM34" s="960"/>
    </row>
    <row r="35" spans="27:65">
      <c r="AA35" s="960"/>
      <c r="AB35" s="960"/>
      <c r="AC35" s="960"/>
      <c r="AD35" s="960"/>
      <c r="AE35" s="960"/>
      <c r="AF35" s="960"/>
      <c r="AG35" s="960"/>
      <c r="AH35" s="960"/>
      <c r="AI35" s="960"/>
      <c r="AJ35" s="960"/>
      <c r="AK35" s="960"/>
      <c r="AL35" s="960"/>
      <c r="AM35" s="960"/>
      <c r="AN35" s="960"/>
      <c r="AO35" s="960"/>
      <c r="AP35" s="960"/>
      <c r="AQ35" s="960"/>
      <c r="AR35" s="960"/>
      <c r="AS35" s="960"/>
      <c r="AT35" s="960"/>
      <c r="AU35" s="960"/>
      <c r="AV35" s="960"/>
      <c r="AW35" s="960"/>
      <c r="AX35" s="960"/>
      <c r="AY35" s="960"/>
      <c r="AZ35" s="960"/>
      <c r="BA35" s="960"/>
      <c r="BB35" s="960"/>
      <c r="BC35" s="960"/>
      <c r="BD35" s="960"/>
      <c r="BE35" s="960"/>
      <c r="BF35" s="960"/>
      <c r="BG35" s="960"/>
      <c r="BH35" s="960"/>
      <c r="BI35" s="960"/>
      <c r="BJ35" s="960"/>
      <c r="BK35" s="960"/>
      <c r="BL35" s="960"/>
      <c r="BM35" s="960"/>
    </row>
    <row r="36" spans="27:65">
      <c r="AA36" s="960"/>
      <c r="AB36" s="960"/>
      <c r="AC36" s="960"/>
      <c r="AD36" s="960"/>
      <c r="AE36" s="960"/>
      <c r="AF36" s="960"/>
      <c r="AG36" s="960"/>
      <c r="AH36" s="960"/>
      <c r="AI36" s="960"/>
      <c r="AJ36" s="960"/>
      <c r="AK36" s="960"/>
      <c r="AL36" s="960"/>
      <c r="AM36" s="960"/>
      <c r="AN36" s="960"/>
      <c r="AO36" s="960"/>
      <c r="AP36" s="960"/>
      <c r="AQ36" s="960"/>
      <c r="AR36" s="960"/>
      <c r="AS36" s="960"/>
      <c r="AT36" s="960"/>
      <c r="AU36" s="960"/>
      <c r="AV36" s="960"/>
      <c r="AW36" s="960"/>
      <c r="AX36" s="960"/>
      <c r="AY36" s="960"/>
      <c r="AZ36" s="960"/>
      <c r="BA36" s="960"/>
      <c r="BB36" s="960"/>
      <c r="BC36" s="960"/>
      <c r="BD36" s="960"/>
      <c r="BE36" s="960"/>
      <c r="BF36" s="960"/>
      <c r="BG36" s="960"/>
      <c r="BH36" s="960"/>
      <c r="BI36" s="960"/>
      <c r="BJ36" s="960"/>
      <c r="BK36" s="960"/>
      <c r="BL36" s="960"/>
      <c r="BM36" s="960"/>
    </row>
    <row r="37" spans="27:65">
      <c r="AA37" s="960"/>
      <c r="AB37" s="960"/>
      <c r="AC37" s="960"/>
      <c r="AD37" s="960"/>
      <c r="AE37" s="960"/>
      <c r="AF37" s="960"/>
      <c r="AG37" s="960"/>
      <c r="AH37" s="960"/>
      <c r="AI37" s="960"/>
      <c r="AJ37" s="960"/>
      <c r="AK37" s="960"/>
      <c r="AL37" s="960"/>
      <c r="AM37" s="960"/>
      <c r="AN37" s="960"/>
      <c r="AO37" s="960"/>
      <c r="AP37" s="960"/>
      <c r="AQ37" s="960"/>
      <c r="AR37" s="960"/>
      <c r="AS37" s="960"/>
      <c r="AT37" s="960"/>
      <c r="AU37" s="960"/>
      <c r="AV37" s="960"/>
      <c r="AW37" s="960"/>
      <c r="AX37" s="960"/>
      <c r="AY37" s="960"/>
      <c r="AZ37" s="960"/>
      <c r="BA37" s="960"/>
      <c r="BB37" s="960"/>
      <c r="BC37" s="960"/>
      <c r="BD37" s="960"/>
      <c r="BE37" s="960"/>
      <c r="BF37" s="960"/>
      <c r="BG37" s="960"/>
      <c r="BH37" s="960"/>
      <c r="BI37" s="960"/>
      <c r="BJ37" s="960"/>
      <c r="BK37" s="960"/>
      <c r="BL37" s="960"/>
      <c r="BM37" s="960"/>
    </row>
    <row r="38" spans="27:65">
      <c r="AA38" s="960"/>
      <c r="AB38" s="960"/>
      <c r="AC38" s="960"/>
      <c r="AD38" s="960"/>
      <c r="AE38" s="960"/>
      <c r="AF38" s="960"/>
      <c r="AG38" s="960"/>
      <c r="AH38" s="960"/>
      <c r="AI38" s="960"/>
      <c r="AJ38" s="960"/>
      <c r="AK38" s="960"/>
      <c r="AL38" s="960"/>
      <c r="AM38" s="960"/>
      <c r="AN38" s="960"/>
      <c r="AO38" s="960"/>
      <c r="AP38" s="960"/>
      <c r="AQ38" s="960"/>
      <c r="AR38" s="960"/>
      <c r="AS38" s="960"/>
      <c r="AT38" s="960"/>
      <c r="AU38" s="960"/>
      <c r="AV38" s="960"/>
      <c r="AW38" s="960"/>
      <c r="AX38" s="960"/>
      <c r="AY38" s="960"/>
      <c r="AZ38" s="960"/>
      <c r="BA38" s="960"/>
      <c r="BB38" s="960"/>
      <c r="BC38" s="960"/>
      <c r="BD38" s="960"/>
      <c r="BE38" s="960"/>
      <c r="BF38" s="960"/>
      <c r="BG38" s="960"/>
      <c r="BH38" s="960"/>
      <c r="BI38" s="960"/>
      <c r="BJ38" s="960"/>
      <c r="BK38" s="960"/>
      <c r="BL38" s="960"/>
      <c r="BM38" s="960"/>
    </row>
    <row r="39" spans="27:65">
      <c r="AA39" s="960"/>
      <c r="AB39" s="960"/>
      <c r="AC39" s="960"/>
      <c r="AD39" s="960"/>
      <c r="AE39" s="960"/>
      <c r="AF39" s="960"/>
      <c r="AG39" s="960"/>
      <c r="AH39" s="960"/>
      <c r="AI39" s="960"/>
      <c r="AJ39" s="960"/>
      <c r="AK39" s="960"/>
      <c r="AL39" s="960"/>
      <c r="AM39" s="960"/>
      <c r="AN39" s="960"/>
      <c r="AO39" s="960"/>
      <c r="AP39" s="960"/>
      <c r="AQ39" s="960"/>
      <c r="AR39" s="960"/>
      <c r="AS39" s="960"/>
      <c r="AT39" s="960"/>
      <c r="AU39" s="960"/>
      <c r="AV39" s="960"/>
      <c r="AW39" s="960"/>
      <c r="AX39" s="960"/>
      <c r="AY39" s="960"/>
      <c r="AZ39" s="960"/>
      <c r="BA39" s="960"/>
      <c r="BB39" s="960"/>
      <c r="BC39" s="960"/>
      <c r="BD39" s="960"/>
      <c r="BE39" s="960"/>
      <c r="BF39" s="960"/>
      <c r="BG39" s="960"/>
      <c r="BH39" s="960"/>
      <c r="BI39" s="960"/>
      <c r="BJ39" s="960"/>
      <c r="BK39" s="960"/>
      <c r="BL39" s="960"/>
      <c r="BM39" s="960"/>
    </row>
    <row r="40" spans="27:65">
      <c r="AA40" s="960"/>
      <c r="AB40" s="960"/>
      <c r="AC40" s="960"/>
      <c r="AD40" s="960"/>
      <c r="AE40" s="960"/>
      <c r="AF40" s="960"/>
      <c r="AG40" s="960"/>
      <c r="AH40" s="960"/>
      <c r="AI40" s="960"/>
      <c r="AJ40" s="960"/>
      <c r="AK40" s="960"/>
      <c r="AL40" s="960"/>
      <c r="AM40" s="960"/>
      <c r="AN40" s="960"/>
      <c r="AO40" s="960"/>
      <c r="AP40" s="960"/>
      <c r="AQ40" s="960"/>
      <c r="AR40" s="960"/>
      <c r="AS40" s="960"/>
      <c r="AT40" s="960"/>
      <c r="AU40" s="960"/>
      <c r="AV40" s="960"/>
      <c r="AW40" s="960"/>
      <c r="AX40" s="960"/>
      <c r="AY40" s="960"/>
      <c r="AZ40" s="960"/>
      <c r="BA40" s="960"/>
      <c r="BB40" s="960"/>
      <c r="BC40" s="960"/>
      <c r="BD40" s="960"/>
      <c r="BE40" s="960"/>
      <c r="BF40" s="960"/>
      <c r="BG40" s="960"/>
      <c r="BH40" s="960"/>
      <c r="BI40" s="960"/>
      <c r="BJ40" s="960"/>
      <c r="BK40" s="960"/>
      <c r="BL40" s="960"/>
      <c r="BM40" s="960"/>
    </row>
    <row r="41" spans="27:65">
      <c r="AA41" s="960"/>
      <c r="AB41" s="960"/>
      <c r="AC41" s="960"/>
      <c r="AD41" s="960"/>
      <c r="AE41" s="960"/>
      <c r="AF41" s="960"/>
      <c r="AG41" s="960"/>
      <c r="AH41" s="960"/>
      <c r="AI41" s="960"/>
      <c r="AJ41" s="960"/>
      <c r="AK41" s="960"/>
      <c r="AL41" s="960"/>
      <c r="AM41" s="960"/>
      <c r="AN41" s="960"/>
      <c r="AO41" s="960"/>
      <c r="AP41" s="960"/>
      <c r="AQ41" s="960"/>
      <c r="AR41" s="960"/>
      <c r="AS41" s="960"/>
      <c r="AT41" s="960"/>
      <c r="AU41" s="960"/>
      <c r="AV41" s="960"/>
      <c r="AW41" s="960"/>
      <c r="AX41" s="960"/>
      <c r="AY41" s="960"/>
      <c r="AZ41" s="960"/>
      <c r="BA41" s="960"/>
      <c r="BB41" s="960"/>
      <c r="BC41" s="960"/>
      <c r="BD41" s="960"/>
      <c r="BE41" s="960"/>
      <c r="BF41" s="960"/>
      <c r="BG41" s="960"/>
      <c r="BH41" s="960"/>
      <c r="BI41" s="960"/>
      <c r="BJ41" s="960"/>
      <c r="BK41" s="960"/>
      <c r="BL41" s="960"/>
      <c r="BM41" s="960"/>
    </row>
    <row r="42" spans="27:65">
      <c r="AA42" s="960"/>
      <c r="AB42" s="960"/>
      <c r="AC42" s="960"/>
      <c r="AD42" s="960"/>
      <c r="AE42" s="960"/>
      <c r="AF42" s="960"/>
      <c r="AG42" s="960"/>
      <c r="AH42" s="960"/>
      <c r="AI42" s="960"/>
      <c r="AJ42" s="960"/>
      <c r="AK42" s="960"/>
      <c r="AL42" s="960"/>
      <c r="AM42" s="960"/>
      <c r="AN42" s="960"/>
      <c r="AO42" s="960"/>
      <c r="AP42" s="960"/>
      <c r="AQ42" s="960"/>
      <c r="AR42" s="960"/>
      <c r="AS42" s="960"/>
      <c r="AT42" s="960"/>
      <c r="AU42" s="960"/>
      <c r="AV42" s="960"/>
      <c r="AW42" s="960"/>
      <c r="AX42" s="960"/>
      <c r="AY42" s="960"/>
      <c r="AZ42" s="960"/>
      <c r="BA42" s="960"/>
      <c r="BB42" s="960"/>
      <c r="BC42" s="960"/>
      <c r="BD42" s="960"/>
      <c r="BE42" s="960"/>
      <c r="BF42" s="960"/>
      <c r="BG42" s="960"/>
      <c r="BH42" s="960"/>
      <c r="BI42" s="960"/>
      <c r="BJ42" s="960"/>
      <c r="BK42" s="960"/>
      <c r="BL42" s="960"/>
      <c r="BM42" s="960"/>
    </row>
    <row r="43" spans="27:65">
      <c r="AA43" s="960"/>
      <c r="AB43" s="960"/>
      <c r="AC43" s="960"/>
      <c r="AD43" s="960"/>
      <c r="AE43" s="960"/>
      <c r="AF43" s="960"/>
      <c r="AG43" s="960"/>
      <c r="AH43" s="960"/>
      <c r="AI43" s="960"/>
      <c r="AJ43" s="960"/>
      <c r="AK43" s="960"/>
      <c r="AL43" s="960"/>
      <c r="AM43" s="960"/>
      <c r="AN43" s="960"/>
      <c r="AO43" s="960"/>
      <c r="AP43" s="960"/>
      <c r="AQ43" s="960"/>
      <c r="AR43" s="960"/>
      <c r="AS43" s="960"/>
      <c r="AT43" s="960"/>
      <c r="AU43" s="960"/>
      <c r="AV43" s="960"/>
      <c r="AW43" s="960"/>
      <c r="AX43" s="960"/>
      <c r="AY43" s="960"/>
      <c r="AZ43" s="960"/>
      <c r="BA43" s="960"/>
      <c r="BB43" s="960"/>
      <c r="BC43" s="960"/>
      <c r="BD43" s="960"/>
      <c r="BE43" s="960"/>
      <c r="BF43" s="960"/>
      <c r="BG43" s="960"/>
      <c r="BH43" s="960"/>
      <c r="BI43" s="960"/>
      <c r="BJ43" s="960"/>
      <c r="BK43" s="960"/>
      <c r="BL43" s="960"/>
      <c r="BM43" s="960"/>
    </row>
    <row r="44" spans="27:65">
      <c r="AA44" s="960"/>
      <c r="AB44" s="960"/>
      <c r="AC44" s="960"/>
      <c r="AD44" s="960"/>
      <c r="AE44" s="960"/>
      <c r="AF44" s="960"/>
      <c r="AG44" s="960"/>
      <c r="AH44" s="960"/>
      <c r="AI44" s="960"/>
      <c r="AJ44" s="960"/>
      <c r="AK44" s="960"/>
      <c r="AL44" s="960"/>
      <c r="AM44" s="960"/>
      <c r="AN44" s="960"/>
      <c r="AO44" s="960"/>
      <c r="AP44" s="960"/>
      <c r="AQ44" s="960"/>
      <c r="AR44" s="960"/>
      <c r="AS44" s="960"/>
      <c r="AT44" s="960"/>
      <c r="AU44" s="960"/>
      <c r="AV44" s="960"/>
      <c r="AW44" s="960"/>
      <c r="AX44" s="960"/>
      <c r="AY44" s="960"/>
      <c r="AZ44" s="960"/>
      <c r="BA44" s="960"/>
      <c r="BB44" s="960"/>
      <c r="BC44" s="960"/>
      <c r="BD44" s="960"/>
      <c r="BE44" s="960"/>
      <c r="BF44" s="960"/>
      <c r="BG44" s="960"/>
      <c r="BH44" s="960"/>
      <c r="BI44" s="960"/>
      <c r="BJ44" s="960"/>
      <c r="BK44" s="960"/>
      <c r="BL44" s="960"/>
      <c r="BM44" s="960"/>
    </row>
    <row r="45" spans="27:65">
      <c r="AA45" s="960"/>
      <c r="AB45" s="960"/>
      <c r="AC45" s="960"/>
      <c r="AD45" s="960"/>
      <c r="AE45" s="960"/>
      <c r="AF45" s="960"/>
      <c r="AG45" s="960"/>
      <c r="AH45" s="960"/>
      <c r="AI45" s="960"/>
      <c r="AJ45" s="960"/>
      <c r="AK45" s="960"/>
      <c r="AL45" s="960"/>
      <c r="AM45" s="960"/>
      <c r="AN45" s="960"/>
      <c r="AO45" s="960"/>
      <c r="AP45" s="960"/>
      <c r="AQ45" s="960"/>
      <c r="AR45" s="960"/>
      <c r="AS45" s="960"/>
      <c r="AT45" s="960"/>
      <c r="AU45" s="960"/>
      <c r="AV45" s="960"/>
      <c r="AW45" s="960"/>
      <c r="AX45" s="960"/>
      <c r="AY45" s="960"/>
      <c r="AZ45" s="960"/>
      <c r="BA45" s="960"/>
      <c r="BB45" s="960"/>
      <c r="BC45" s="960"/>
      <c r="BD45" s="960"/>
      <c r="BE45" s="960"/>
      <c r="BF45" s="960"/>
      <c r="BG45" s="960"/>
      <c r="BH45" s="960"/>
      <c r="BI45" s="960"/>
      <c r="BJ45" s="960"/>
      <c r="BK45" s="960"/>
      <c r="BL45" s="960"/>
      <c r="BM45" s="960"/>
    </row>
    <row r="46" spans="27:65">
      <c r="AA46" s="960"/>
      <c r="AB46" s="960"/>
      <c r="AC46" s="960"/>
      <c r="AD46" s="960"/>
      <c r="AE46" s="960"/>
      <c r="AF46" s="960"/>
      <c r="AG46" s="960"/>
      <c r="AH46" s="960"/>
      <c r="AI46" s="960"/>
      <c r="AJ46" s="960"/>
      <c r="AK46" s="960"/>
      <c r="AL46" s="960"/>
      <c r="AM46" s="960"/>
      <c r="AN46" s="960"/>
      <c r="AO46" s="960"/>
      <c r="AP46" s="960"/>
      <c r="AQ46" s="960"/>
      <c r="AR46" s="960"/>
      <c r="AS46" s="960"/>
      <c r="AT46" s="960"/>
      <c r="AU46" s="960"/>
      <c r="AV46" s="960"/>
      <c r="AW46" s="960"/>
      <c r="AX46" s="960"/>
      <c r="AY46" s="960"/>
      <c r="AZ46" s="960"/>
      <c r="BA46" s="960"/>
      <c r="BB46" s="960"/>
      <c r="BC46" s="960"/>
      <c r="BD46" s="960"/>
      <c r="BE46" s="960"/>
      <c r="BF46" s="960"/>
      <c r="BG46" s="960"/>
      <c r="BH46" s="960"/>
      <c r="BI46" s="960"/>
      <c r="BJ46" s="960"/>
      <c r="BK46" s="960"/>
      <c r="BL46" s="960"/>
      <c r="BM46" s="960"/>
    </row>
    <row r="47" spans="27:65">
      <c r="AA47" s="960"/>
      <c r="AB47" s="960"/>
      <c r="AC47" s="960"/>
      <c r="AD47" s="960"/>
      <c r="AE47" s="960"/>
      <c r="AF47" s="960"/>
      <c r="AG47" s="960"/>
      <c r="AH47" s="960"/>
      <c r="AI47" s="960"/>
      <c r="AJ47" s="960"/>
      <c r="AK47" s="960"/>
      <c r="AL47" s="960"/>
      <c r="AM47" s="960"/>
      <c r="AN47" s="960"/>
      <c r="AO47" s="960"/>
      <c r="AP47" s="960"/>
      <c r="AQ47" s="960"/>
      <c r="AR47" s="960"/>
      <c r="AS47" s="960"/>
      <c r="AT47" s="960"/>
      <c r="AU47" s="960"/>
      <c r="AV47" s="960"/>
      <c r="AW47" s="960"/>
      <c r="AX47" s="960"/>
      <c r="AY47" s="960"/>
      <c r="AZ47" s="960"/>
      <c r="BA47" s="960"/>
      <c r="BB47" s="960"/>
      <c r="BC47" s="960"/>
      <c r="BD47" s="960"/>
      <c r="BE47" s="960"/>
      <c r="BF47" s="960"/>
      <c r="BG47" s="960"/>
      <c r="BH47" s="960"/>
      <c r="BI47" s="960"/>
      <c r="BJ47" s="960"/>
      <c r="BK47" s="960"/>
      <c r="BL47" s="960"/>
      <c r="BM47" s="960"/>
    </row>
    <row r="48" spans="27:65">
      <c r="AA48" s="960"/>
      <c r="AB48" s="960"/>
      <c r="AC48" s="960"/>
      <c r="AD48" s="960"/>
      <c r="AE48" s="960"/>
      <c r="AF48" s="960"/>
      <c r="AG48" s="960"/>
      <c r="AH48" s="960"/>
      <c r="AI48" s="960"/>
      <c r="AJ48" s="960"/>
      <c r="AK48" s="960"/>
      <c r="AL48" s="960"/>
      <c r="AM48" s="960"/>
      <c r="AN48" s="960"/>
      <c r="AO48" s="960"/>
      <c r="AP48" s="960"/>
      <c r="AQ48" s="960"/>
      <c r="AR48" s="960"/>
      <c r="AS48" s="960"/>
      <c r="AT48" s="960"/>
      <c r="AU48" s="960"/>
      <c r="AV48" s="960"/>
      <c r="AW48" s="960"/>
      <c r="AX48" s="960"/>
      <c r="AY48" s="960"/>
      <c r="AZ48" s="960"/>
      <c r="BA48" s="960"/>
      <c r="BB48" s="960"/>
      <c r="BC48" s="960"/>
      <c r="BD48" s="960"/>
      <c r="BE48" s="960"/>
      <c r="BF48" s="960"/>
      <c r="BG48" s="960"/>
      <c r="BH48" s="960"/>
      <c r="BI48" s="960"/>
      <c r="BJ48" s="960"/>
      <c r="BK48" s="960"/>
      <c r="BL48" s="960"/>
      <c r="BM48" s="960"/>
    </row>
    <row r="49" spans="27:65"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0"/>
      <c r="BC49" s="960"/>
      <c r="BD49" s="960"/>
      <c r="BE49" s="960"/>
      <c r="BF49" s="960"/>
      <c r="BG49" s="960"/>
      <c r="BH49" s="960"/>
      <c r="BI49" s="960"/>
      <c r="BJ49" s="960"/>
      <c r="BK49" s="960"/>
      <c r="BL49" s="960"/>
      <c r="BM49" s="960"/>
    </row>
    <row r="50" spans="27:65">
      <c r="AA50" s="960"/>
      <c r="AB50" s="960"/>
      <c r="AC50" s="960"/>
      <c r="AD50" s="960"/>
      <c r="AE50" s="960"/>
      <c r="AF50" s="960"/>
      <c r="AG50" s="960"/>
      <c r="AH50" s="960"/>
      <c r="AI50" s="960"/>
      <c r="AJ50" s="960"/>
      <c r="AK50" s="960"/>
      <c r="AL50" s="960"/>
      <c r="AM50" s="960"/>
      <c r="AN50" s="960"/>
      <c r="AO50" s="960"/>
      <c r="AP50" s="960"/>
      <c r="AQ50" s="960"/>
      <c r="AR50" s="960"/>
      <c r="AS50" s="960"/>
      <c r="AT50" s="960"/>
      <c r="AU50" s="960"/>
      <c r="AV50" s="960"/>
      <c r="AW50" s="960"/>
      <c r="AX50" s="960"/>
      <c r="AY50" s="960"/>
      <c r="AZ50" s="960"/>
      <c r="BA50" s="960"/>
      <c r="BB50" s="960"/>
      <c r="BC50" s="960"/>
      <c r="BD50" s="960"/>
      <c r="BE50" s="960"/>
      <c r="BF50" s="960"/>
      <c r="BG50" s="960"/>
      <c r="BH50" s="960"/>
      <c r="BI50" s="960"/>
      <c r="BJ50" s="960"/>
      <c r="BK50" s="960"/>
      <c r="BL50" s="960"/>
      <c r="BM50" s="960"/>
    </row>
    <row r="51" spans="27:65">
      <c r="AA51" s="960"/>
      <c r="AB51" s="960"/>
      <c r="AC51" s="960"/>
      <c r="AD51" s="960"/>
      <c r="AE51" s="960"/>
      <c r="AF51" s="960"/>
      <c r="AG51" s="960"/>
      <c r="AH51" s="960"/>
      <c r="AI51" s="960"/>
      <c r="AJ51" s="960"/>
      <c r="AK51" s="960"/>
      <c r="AL51" s="960"/>
      <c r="AM51" s="960"/>
      <c r="AN51" s="960"/>
      <c r="AO51" s="960"/>
      <c r="AP51" s="960"/>
      <c r="AQ51" s="960"/>
      <c r="AR51" s="960"/>
      <c r="AS51" s="960"/>
      <c r="AT51" s="960"/>
      <c r="AU51" s="960"/>
      <c r="AV51" s="960"/>
      <c r="AW51" s="960"/>
      <c r="AX51" s="960"/>
      <c r="AY51" s="960"/>
      <c r="AZ51" s="960"/>
      <c r="BA51" s="960"/>
      <c r="BB51" s="960"/>
      <c r="BC51" s="960"/>
      <c r="BD51" s="960"/>
      <c r="BE51" s="960"/>
      <c r="BF51" s="960"/>
      <c r="BG51" s="960"/>
      <c r="BH51" s="960"/>
      <c r="BI51" s="960"/>
      <c r="BJ51" s="960"/>
      <c r="BK51" s="960"/>
      <c r="BL51" s="960"/>
      <c r="BM51" s="960"/>
    </row>
    <row r="52" spans="27:65">
      <c r="AA52" s="960"/>
      <c r="AB52" s="960"/>
      <c r="AC52" s="960"/>
      <c r="AD52" s="960"/>
      <c r="AE52" s="960"/>
      <c r="AF52" s="960"/>
      <c r="AG52" s="960"/>
      <c r="AH52" s="960"/>
      <c r="AI52" s="960"/>
      <c r="AJ52" s="960"/>
      <c r="AK52" s="960"/>
      <c r="AL52" s="960"/>
      <c r="AM52" s="960"/>
      <c r="AN52" s="960"/>
      <c r="AO52" s="960"/>
      <c r="AP52" s="960"/>
      <c r="AQ52" s="960"/>
      <c r="AR52" s="960"/>
      <c r="AS52" s="960"/>
      <c r="AT52" s="960"/>
      <c r="AU52" s="960"/>
      <c r="AV52" s="960"/>
      <c r="AW52" s="960"/>
      <c r="AX52" s="960"/>
      <c r="AY52" s="960"/>
      <c r="AZ52" s="960"/>
      <c r="BA52" s="960"/>
      <c r="BB52" s="960"/>
      <c r="BC52" s="960"/>
      <c r="BD52" s="960"/>
      <c r="BE52" s="960"/>
      <c r="BF52" s="960"/>
      <c r="BG52" s="960"/>
      <c r="BH52" s="960"/>
      <c r="BI52" s="960"/>
      <c r="BJ52" s="960"/>
      <c r="BK52" s="960"/>
      <c r="BL52" s="960"/>
      <c r="BM52" s="960"/>
    </row>
    <row r="53" spans="27:65">
      <c r="AA53" s="960"/>
      <c r="AB53" s="960"/>
      <c r="AC53" s="960"/>
      <c r="AD53" s="960"/>
      <c r="AE53" s="960"/>
      <c r="AF53" s="960"/>
      <c r="AG53" s="960"/>
      <c r="AH53" s="960"/>
      <c r="AI53" s="960"/>
      <c r="AJ53" s="960"/>
      <c r="AK53" s="960"/>
      <c r="AL53" s="960"/>
      <c r="AM53" s="960"/>
      <c r="AN53" s="960"/>
      <c r="AO53" s="960"/>
      <c r="AP53" s="960"/>
      <c r="AQ53" s="960"/>
      <c r="AR53" s="960"/>
      <c r="AS53" s="960"/>
      <c r="AT53" s="960"/>
      <c r="AU53" s="960"/>
      <c r="AV53" s="960"/>
      <c r="AW53" s="960"/>
      <c r="AX53" s="960"/>
      <c r="AY53" s="960"/>
      <c r="AZ53" s="960"/>
      <c r="BA53" s="960"/>
      <c r="BB53" s="960"/>
      <c r="BC53" s="960"/>
      <c r="BD53" s="960"/>
      <c r="BE53" s="960"/>
      <c r="BF53" s="960"/>
      <c r="BG53" s="960"/>
      <c r="BH53" s="960"/>
      <c r="BI53" s="960"/>
      <c r="BJ53" s="960"/>
      <c r="BK53" s="960"/>
      <c r="BL53" s="960"/>
      <c r="BM53" s="960"/>
    </row>
    <row r="54" spans="27:65">
      <c r="AA54" s="960"/>
      <c r="AB54" s="960"/>
      <c r="AC54" s="960"/>
      <c r="AD54" s="960"/>
      <c r="AE54" s="960"/>
      <c r="AF54" s="960"/>
      <c r="AG54" s="960"/>
      <c r="AH54" s="960"/>
      <c r="AI54" s="960"/>
      <c r="AJ54" s="960"/>
      <c r="AK54" s="960"/>
      <c r="AL54" s="960"/>
      <c r="AM54" s="960"/>
      <c r="AN54" s="960"/>
      <c r="AO54" s="960"/>
      <c r="AP54" s="960"/>
      <c r="AQ54" s="960"/>
      <c r="AR54" s="960"/>
      <c r="AS54" s="960"/>
      <c r="AT54" s="960"/>
      <c r="AU54" s="960"/>
      <c r="AV54" s="960"/>
      <c r="AW54" s="960"/>
      <c r="AX54" s="960"/>
      <c r="AY54" s="960"/>
      <c r="AZ54" s="960"/>
      <c r="BA54" s="960"/>
      <c r="BB54" s="960"/>
      <c r="BC54" s="960"/>
      <c r="BD54" s="960"/>
      <c r="BE54" s="960"/>
      <c r="BF54" s="960"/>
      <c r="BG54" s="960"/>
      <c r="BH54" s="960"/>
      <c r="BI54" s="960"/>
      <c r="BJ54" s="960"/>
      <c r="BK54" s="960"/>
      <c r="BL54" s="960"/>
      <c r="BM54" s="960"/>
    </row>
    <row r="55" spans="27:65">
      <c r="AA55" s="960"/>
      <c r="AB55" s="960"/>
      <c r="AC55" s="960"/>
      <c r="AD55" s="960"/>
      <c r="AE55" s="960"/>
      <c r="AF55" s="960"/>
      <c r="AG55" s="960"/>
      <c r="AH55" s="960"/>
      <c r="AI55" s="960"/>
      <c r="AJ55" s="960"/>
      <c r="AK55" s="960"/>
      <c r="AL55" s="960"/>
      <c r="AM55" s="960"/>
      <c r="AN55" s="960"/>
      <c r="AO55" s="960"/>
      <c r="AP55" s="960"/>
      <c r="AQ55" s="960"/>
      <c r="AR55" s="960"/>
      <c r="AS55" s="960"/>
      <c r="AT55" s="960"/>
      <c r="AU55" s="960"/>
      <c r="AV55" s="960"/>
      <c r="AW55" s="960"/>
      <c r="AX55" s="960"/>
      <c r="AY55" s="960"/>
      <c r="AZ55" s="960"/>
      <c r="BA55" s="960"/>
      <c r="BB55" s="960"/>
      <c r="BC55" s="960"/>
      <c r="BD55" s="960"/>
      <c r="BE55" s="960"/>
      <c r="BF55" s="960"/>
      <c r="BG55" s="960"/>
      <c r="BH55" s="960"/>
      <c r="BI55" s="960"/>
      <c r="BJ55" s="960"/>
      <c r="BK55" s="960"/>
      <c r="BL55" s="960"/>
      <c r="BM55" s="960"/>
    </row>
    <row r="56" spans="27:65">
      <c r="AA56" s="960"/>
      <c r="AB56" s="960"/>
      <c r="AC56" s="960"/>
      <c r="AD56" s="960"/>
      <c r="AE56" s="960"/>
      <c r="AF56" s="960"/>
      <c r="AG56" s="960"/>
      <c r="AH56" s="960"/>
      <c r="AI56" s="960"/>
      <c r="AJ56" s="960"/>
      <c r="AK56" s="960"/>
      <c r="AL56" s="960"/>
      <c r="AM56" s="960"/>
      <c r="AN56" s="960"/>
      <c r="AO56" s="960"/>
      <c r="AP56" s="960"/>
      <c r="AQ56" s="960"/>
      <c r="AR56" s="960"/>
      <c r="AS56" s="960"/>
      <c r="AT56" s="960"/>
      <c r="AU56" s="960"/>
      <c r="AV56" s="960"/>
      <c r="AW56" s="960"/>
      <c r="AX56" s="960"/>
      <c r="AY56" s="960"/>
      <c r="AZ56" s="960"/>
      <c r="BA56" s="960"/>
      <c r="BB56" s="960"/>
      <c r="BC56" s="960"/>
      <c r="BD56" s="960"/>
      <c r="BE56" s="960"/>
      <c r="BF56" s="960"/>
      <c r="BG56" s="960"/>
      <c r="BH56" s="960"/>
      <c r="BI56" s="960"/>
      <c r="BJ56" s="960"/>
      <c r="BK56" s="960"/>
      <c r="BL56" s="960"/>
      <c r="BM56" s="960"/>
    </row>
    <row r="57" spans="27:65">
      <c r="AA57" s="960"/>
      <c r="AB57" s="960"/>
      <c r="AC57" s="960"/>
      <c r="AD57" s="960"/>
      <c r="AE57" s="960"/>
      <c r="AF57" s="960"/>
      <c r="AG57" s="960"/>
      <c r="AH57" s="960"/>
      <c r="AI57" s="960"/>
      <c r="AJ57" s="960"/>
      <c r="AK57" s="960"/>
      <c r="AL57" s="960"/>
      <c r="AM57" s="960"/>
      <c r="AN57" s="960"/>
      <c r="AO57" s="960"/>
      <c r="AP57" s="960"/>
      <c r="AQ57" s="960"/>
      <c r="AR57" s="960"/>
      <c r="AS57" s="960"/>
      <c r="AT57" s="960"/>
      <c r="AU57" s="960"/>
      <c r="AV57" s="960"/>
      <c r="AW57" s="960"/>
      <c r="AX57" s="960"/>
      <c r="AY57" s="960"/>
      <c r="AZ57" s="960"/>
      <c r="BA57" s="960"/>
      <c r="BB57" s="960"/>
      <c r="BC57" s="960"/>
      <c r="BD57" s="960"/>
      <c r="BE57" s="960"/>
      <c r="BF57" s="960"/>
      <c r="BG57" s="960"/>
      <c r="BH57" s="960"/>
      <c r="BI57" s="960"/>
      <c r="BJ57" s="960"/>
      <c r="BK57" s="960"/>
      <c r="BL57" s="960"/>
      <c r="BM57" s="960"/>
    </row>
    <row r="58" spans="27:65">
      <c r="AA58" s="960"/>
      <c r="AB58" s="960"/>
      <c r="AC58" s="960"/>
      <c r="AD58" s="960"/>
      <c r="AE58" s="960"/>
      <c r="AF58" s="960"/>
      <c r="AG58" s="960"/>
      <c r="AH58" s="960"/>
      <c r="AI58" s="960"/>
      <c r="AJ58" s="960"/>
      <c r="AK58" s="960"/>
      <c r="AL58" s="960"/>
      <c r="AM58" s="960"/>
      <c r="AN58" s="960"/>
      <c r="AO58" s="960"/>
      <c r="AP58" s="960"/>
      <c r="AQ58" s="960"/>
      <c r="AR58" s="960"/>
      <c r="AS58" s="960"/>
      <c r="AT58" s="960"/>
      <c r="AU58" s="960"/>
      <c r="AV58" s="960"/>
      <c r="AW58" s="960"/>
      <c r="AX58" s="960"/>
      <c r="AY58" s="960"/>
      <c r="AZ58" s="960"/>
      <c r="BA58" s="960"/>
      <c r="BB58" s="960"/>
      <c r="BC58" s="960"/>
      <c r="BD58" s="960"/>
      <c r="BE58" s="960"/>
      <c r="BF58" s="960"/>
      <c r="BG58" s="960"/>
      <c r="BH58" s="960"/>
      <c r="BI58" s="960"/>
      <c r="BJ58" s="960"/>
      <c r="BK58" s="960"/>
      <c r="BL58" s="960"/>
      <c r="BM58" s="960"/>
    </row>
    <row r="59" spans="27:65">
      <c r="AA59" s="960"/>
      <c r="AB59" s="960"/>
      <c r="AC59" s="960"/>
      <c r="AD59" s="960"/>
      <c r="AE59" s="960"/>
      <c r="AF59" s="960"/>
      <c r="AG59" s="960"/>
      <c r="AH59" s="960"/>
      <c r="AI59" s="960"/>
      <c r="AJ59" s="960"/>
      <c r="AK59" s="960"/>
      <c r="AL59" s="960"/>
      <c r="AM59" s="960"/>
      <c r="AN59" s="960"/>
      <c r="AO59" s="960"/>
      <c r="AP59" s="960"/>
      <c r="AQ59" s="960"/>
      <c r="AR59" s="960"/>
      <c r="AS59" s="960"/>
      <c r="AT59" s="960"/>
      <c r="AU59" s="960"/>
      <c r="AV59" s="960"/>
      <c r="AW59" s="960"/>
      <c r="AX59" s="960"/>
      <c r="AY59" s="960"/>
      <c r="AZ59" s="960"/>
      <c r="BA59" s="960"/>
      <c r="BB59" s="960"/>
      <c r="BC59" s="960"/>
      <c r="BD59" s="960"/>
      <c r="BE59" s="960"/>
      <c r="BF59" s="960"/>
      <c r="BG59" s="960"/>
      <c r="BH59" s="960"/>
      <c r="BI59" s="960"/>
      <c r="BJ59" s="960"/>
      <c r="BK59" s="960"/>
      <c r="BL59" s="960"/>
      <c r="BM59" s="960"/>
    </row>
    <row r="60" spans="27:65">
      <c r="AA60" s="960"/>
      <c r="AB60" s="960"/>
      <c r="AC60" s="960"/>
      <c r="AD60" s="960"/>
      <c r="AE60" s="960"/>
      <c r="AF60" s="960"/>
      <c r="AG60" s="960"/>
      <c r="AH60" s="960"/>
      <c r="AI60" s="960"/>
      <c r="AJ60" s="960"/>
      <c r="AK60" s="960"/>
      <c r="AL60" s="960"/>
      <c r="AM60" s="960"/>
      <c r="AN60" s="960"/>
      <c r="AO60" s="960"/>
      <c r="AP60" s="960"/>
      <c r="AQ60" s="960"/>
      <c r="AR60" s="960"/>
      <c r="AS60" s="960"/>
      <c r="AT60" s="960"/>
      <c r="AU60" s="960"/>
      <c r="AV60" s="960"/>
      <c r="AW60" s="960"/>
      <c r="AX60" s="960"/>
      <c r="AY60" s="960"/>
      <c r="AZ60" s="960"/>
      <c r="BA60" s="960"/>
      <c r="BB60" s="960"/>
      <c r="BC60" s="960"/>
      <c r="BD60" s="960"/>
      <c r="BE60" s="960"/>
      <c r="BF60" s="960"/>
      <c r="BG60" s="960"/>
      <c r="BH60" s="960"/>
      <c r="BI60" s="960"/>
      <c r="BJ60" s="960"/>
      <c r="BK60" s="960"/>
      <c r="BL60" s="960"/>
      <c r="BM60" s="960"/>
    </row>
    <row r="61" spans="27:65">
      <c r="AA61" s="960"/>
      <c r="AB61" s="960"/>
      <c r="AC61" s="960"/>
      <c r="AD61" s="960"/>
      <c r="AE61" s="960"/>
      <c r="AF61" s="960"/>
      <c r="AG61" s="960"/>
      <c r="AH61" s="960"/>
      <c r="AI61" s="960"/>
      <c r="AJ61" s="960"/>
      <c r="AK61" s="960"/>
      <c r="AL61" s="960"/>
      <c r="AM61" s="960"/>
      <c r="AN61" s="960"/>
      <c r="AO61" s="960"/>
      <c r="AP61" s="960"/>
      <c r="AQ61" s="960"/>
      <c r="AR61" s="960"/>
      <c r="AS61" s="960"/>
      <c r="AT61" s="960"/>
      <c r="AU61" s="960"/>
      <c r="AV61" s="960"/>
      <c r="AW61" s="960"/>
      <c r="AX61" s="960"/>
      <c r="AY61" s="960"/>
      <c r="AZ61" s="960"/>
      <c r="BA61" s="960"/>
      <c r="BB61" s="960"/>
      <c r="BC61" s="960"/>
      <c r="BD61" s="960"/>
      <c r="BE61" s="960"/>
      <c r="BF61" s="960"/>
      <c r="BG61" s="960"/>
      <c r="BH61" s="960"/>
      <c r="BI61" s="960"/>
      <c r="BJ61" s="960"/>
      <c r="BK61" s="960"/>
      <c r="BL61" s="960"/>
      <c r="BM61" s="960"/>
    </row>
    <row r="62" spans="27:65">
      <c r="AA62" s="960"/>
      <c r="AB62" s="960"/>
      <c r="AC62" s="960"/>
      <c r="AD62" s="960"/>
      <c r="AE62" s="960"/>
      <c r="AF62" s="960"/>
      <c r="AG62" s="960"/>
      <c r="AH62" s="960"/>
      <c r="AI62" s="960"/>
      <c r="AJ62" s="960"/>
      <c r="AK62" s="960"/>
      <c r="AL62" s="960"/>
      <c r="AM62" s="960"/>
      <c r="AN62" s="960"/>
      <c r="AO62" s="960"/>
      <c r="AP62" s="960"/>
      <c r="AQ62" s="960"/>
      <c r="AR62" s="960"/>
      <c r="AS62" s="960"/>
      <c r="AT62" s="960"/>
      <c r="AU62" s="960"/>
      <c r="AV62" s="960"/>
      <c r="AW62" s="960"/>
      <c r="AX62" s="960"/>
      <c r="AY62" s="960"/>
      <c r="AZ62" s="960"/>
      <c r="BA62" s="960"/>
      <c r="BB62" s="960"/>
      <c r="BC62" s="960"/>
      <c r="BD62" s="960"/>
      <c r="BE62" s="960"/>
      <c r="BF62" s="960"/>
      <c r="BG62" s="960"/>
      <c r="BH62" s="960"/>
      <c r="BI62" s="960"/>
      <c r="BJ62" s="960"/>
      <c r="BK62" s="960"/>
      <c r="BL62" s="960"/>
      <c r="BM62" s="960"/>
    </row>
    <row r="63" spans="27:65">
      <c r="AA63" s="960"/>
      <c r="AB63" s="960"/>
      <c r="AC63" s="960"/>
      <c r="AD63" s="960"/>
      <c r="AE63" s="960"/>
      <c r="AF63" s="960"/>
      <c r="AG63" s="960"/>
      <c r="AH63" s="960"/>
      <c r="AI63" s="960"/>
      <c r="AJ63" s="960"/>
      <c r="AK63" s="960"/>
      <c r="AL63" s="960"/>
      <c r="AM63" s="960"/>
      <c r="AN63" s="960"/>
      <c r="AO63" s="960"/>
      <c r="AP63" s="960"/>
      <c r="AQ63" s="960"/>
      <c r="AR63" s="960"/>
      <c r="AS63" s="960"/>
      <c r="AT63" s="960"/>
      <c r="AU63" s="960"/>
      <c r="AV63" s="960"/>
      <c r="AW63" s="960"/>
      <c r="AX63" s="960"/>
      <c r="AY63" s="960"/>
      <c r="AZ63" s="960"/>
      <c r="BA63" s="960"/>
      <c r="BB63" s="960"/>
      <c r="BC63" s="960"/>
      <c r="BD63" s="960"/>
      <c r="BE63" s="960"/>
      <c r="BF63" s="960"/>
      <c r="BG63" s="960"/>
      <c r="BH63" s="960"/>
      <c r="BI63" s="960"/>
      <c r="BJ63" s="960"/>
      <c r="BK63" s="960"/>
      <c r="BL63" s="960"/>
      <c r="BM63" s="960"/>
    </row>
    <row r="64" spans="27:65">
      <c r="AA64" s="960"/>
      <c r="AB64" s="960"/>
      <c r="AC64" s="960"/>
      <c r="AD64" s="960"/>
      <c r="AE64" s="960"/>
      <c r="AF64" s="960"/>
      <c r="AG64" s="960"/>
      <c r="AH64" s="960"/>
      <c r="AI64" s="960"/>
      <c r="AJ64" s="960"/>
      <c r="AK64" s="960"/>
      <c r="AL64" s="960"/>
      <c r="AM64" s="960"/>
      <c r="AN64" s="960"/>
      <c r="AO64" s="960"/>
      <c r="AP64" s="960"/>
      <c r="AQ64" s="960"/>
      <c r="AR64" s="960"/>
      <c r="AS64" s="960"/>
      <c r="AT64" s="960"/>
      <c r="AU64" s="960"/>
      <c r="AV64" s="960"/>
      <c r="AW64" s="960"/>
      <c r="AX64" s="960"/>
      <c r="AY64" s="960"/>
      <c r="AZ64" s="960"/>
      <c r="BA64" s="960"/>
      <c r="BB64" s="960"/>
      <c r="BC64" s="960"/>
      <c r="BD64" s="960"/>
      <c r="BE64" s="960"/>
      <c r="BF64" s="960"/>
      <c r="BG64" s="960"/>
      <c r="BH64" s="960"/>
      <c r="BI64" s="960"/>
      <c r="BJ64" s="960"/>
      <c r="BK64" s="960"/>
      <c r="BL64" s="960"/>
      <c r="BM64" s="960"/>
    </row>
    <row r="65" spans="27:65">
      <c r="AA65" s="960"/>
      <c r="AB65" s="960"/>
      <c r="AC65" s="960"/>
      <c r="AD65" s="960"/>
      <c r="AE65" s="960"/>
      <c r="AF65" s="960"/>
      <c r="AG65" s="960"/>
      <c r="AH65" s="960"/>
      <c r="AI65" s="960"/>
      <c r="AJ65" s="960"/>
      <c r="AK65" s="960"/>
      <c r="AL65" s="960"/>
      <c r="AM65" s="960"/>
      <c r="AN65" s="960"/>
      <c r="AO65" s="960"/>
      <c r="AP65" s="960"/>
      <c r="AQ65" s="960"/>
      <c r="AR65" s="960"/>
      <c r="AS65" s="960"/>
      <c r="AT65" s="960"/>
      <c r="AU65" s="960"/>
      <c r="AV65" s="960"/>
      <c r="AW65" s="960"/>
      <c r="AX65" s="960"/>
      <c r="AY65" s="960"/>
      <c r="AZ65" s="960"/>
      <c r="BA65" s="960"/>
      <c r="BB65" s="960"/>
      <c r="BC65" s="960"/>
      <c r="BD65" s="960"/>
      <c r="BE65" s="960"/>
      <c r="BF65" s="960"/>
      <c r="BG65" s="960"/>
      <c r="BH65" s="960"/>
      <c r="BI65" s="960"/>
      <c r="BJ65" s="960"/>
      <c r="BK65" s="960"/>
      <c r="BL65" s="960"/>
      <c r="BM65" s="960"/>
    </row>
    <row r="66" spans="27:65">
      <c r="AA66" s="960"/>
      <c r="AB66" s="960"/>
      <c r="AC66" s="960"/>
      <c r="AD66" s="960"/>
      <c r="AE66" s="960"/>
      <c r="AF66" s="960"/>
      <c r="AG66" s="960"/>
      <c r="AH66" s="960"/>
      <c r="AI66" s="960"/>
      <c r="AJ66" s="960"/>
      <c r="AK66" s="960"/>
      <c r="AL66" s="960"/>
      <c r="AM66" s="960"/>
      <c r="AN66" s="960"/>
      <c r="AO66" s="960"/>
      <c r="AP66" s="960"/>
      <c r="AQ66" s="960"/>
      <c r="AR66" s="960"/>
      <c r="AS66" s="960"/>
      <c r="AT66" s="960"/>
      <c r="AU66" s="960"/>
      <c r="AV66" s="960"/>
      <c r="AW66" s="960"/>
      <c r="AX66" s="960"/>
      <c r="AY66" s="960"/>
      <c r="AZ66" s="960"/>
      <c r="BA66" s="960"/>
      <c r="BB66" s="960"/>
      <c r="BC66" s="960"/>
      <c r="BD66" s="960"/>
      <c r="BE66" s="960"/>
      <c r="BF66" s="960"/>
      <c r="BG66" s="960"/>
      <c r="BH66" s="960"/>
      <c r="BI66" s="960"/>
      <c r="BJ66" s="960"/>
      <c r="BK66" s="960"/>
      <c r="BL66" s="960"/>
      <c r="BM66" s="960"/>
    </row>
    <row r="67" spans="27:65">
      <c r="AA67" s="960"/>
      <c r="AB67" s="960"/>
      <c r="AC67" s="960"/>
      <c r="AD67" s="960"/>
      <c r="AE67" s="960"/>
      <c r="AF67" s="960"/>
      <c r="AG67" s="960"/>
      <c r="AH67" s="960"/>
      <c r="AI67" s="960"/>
      <c r="AJ67" s="960"/>
      <c r="AK67" s="960"/>
      <c r="AL67" s="960"/>
      <c r="AM67" s="960"/>
      <c r="AN67" s="960"/>
      <c r="AO67" s="960"/>
      <c r="AP67" s="960"/>
      <c r="AQ67" s="960"/>
      <c r="AR67" s="960"/>
      <c r="AS67" s="960"/>
      <c r="AT67" s="960"/>
      <c r="AU67" s="960"/>
      <c r="AV67" s="960"/>
      <c r="AW67" s="960"/>
      <c r="AX67" s="960"/>
      <c r="AY67" s="960"/>
      <c r="AZ67" s="960"/>
      <c r="BA67" s="960"/>
      <c r="BB67" s="960"/>
      <c r="BC67" s="960"/>
      <c r="BD67" s="960"/>
      <c r="BE67" s="960"/>
      <c r="BF67" s="960"/>
      <c r="BG67" s="960"/>
      <c r="BH67" s="960"/>
      <c r="BI67" s="960"/>
      <c r="BJ67" s="960"/>
      <c r="BK67" s="960"/>
      <c r="BL67" s="960"/>
      <c r="BM67" s="960"/>
    </row>
    <row r="68" spans="27:65">
      <c r="AA68" s="960"/>
      <c r="AB68" s="960"/>
      <c r="AC68" s="960"/>
      <c r="AD68" s="960"/>
      <c r="AE68" s="960"/>
      <c r="AF68" s="960"/>
      <c r="AG68" s="960"/>
      <c r="AH68" s="960"/>
      <c r="AI68" s="960"/>
      <c r="AJ68" s="960"/>
      <c r="AK68" s="960"/>
      <c r="AL68" s="960"/>
      <c r="AM68" s="960"/>
      <c r="AN68" s="960"/>
      <c r="AO68" s="960"/>
      <c r="AP68" s="960"/>
      <c r="AQ68" s="960"/>
      <c r="AR68" s="960"/>
      <c r="AS68" s="960"/>
      <c r="AT68" s="960"/>
      <c r="AU68" s="960"/>
      <c r="AV68" s="960"/>
      <c r="AW68" s="960"/>
      <c r="AX68" s="960"/>
      <c r="AY68" s="960"/>
      <c r="AZ68" s="960"/>
      <c r="BA68" s="960"/>
      <c r="BB68" s="960"/>
      <c r="BC68" s="960"/>
      <c r="BD68" s="960"/>
      <c r="BE68" s="960"/>
      <c r="BF68" s="960"/>
      <c r="BG68" s="960"/>
      <c r="BH68" s="960"/>
      <c r="BI68" s="960"/>
      <c r="BJ68" s="960"/>
      <c r="BK68" s="960"/>
      <c r="BL68" s="960"/>
      <c r="BM68" s="960"/>
    </row>
    <row r="69" spans="27:65">
      <c r="AA69" s="960"/>
      <c r="AB69" s="960"/>
      <c r="AC69" s="960"/>
      <c r="AD69" s="960"/>
      <c r="AE69" s="960"/>
      <c r="AF69" s="960"/>
      <c r="AG69" s="960"/>
      <c r="AH69" s="960"/>
      <c r="AI69" s="960"/>
      <c r="AJ69" s="960"/>
      <c r="AK69" s="960"/>
      <c r="AL69" s="960"/>
      <c r="AM69" s="960"/>
      <c r="AN69" s="960"/>
      <c r="AO69" s="960"/>
      <c r="AP69" s="960"/>
      <c r="AQ69" s="960"/>
      <c r="AR69" s="960"/>
      <c r="AS69" s="960"/>
      <c r="AT69" s="960"/>
      <c r="AU69" s="960"/>
      <c r="AV69" s="960"/>
      <c r="AW69" s="960"/>
      <c r="AX69" s="960"/>
      <c r="AY69" s="960"/>
      <c r="AZ69" s="960"/>
      <c r="BA69" s="960"/>
      <c r="BB69" s="960"/>
      <c r="BC69" s="960"/>
      <c r="BD69" s="960"/>
      <c r="BE69" s="960"/>
      <c r="BF69" s="960"/>
      <c r="BG69" s="960"/>
      <c r="BH69" s="960"/>
      <c r="BI69" s="960"/>
      <c r="BJ69" s="960"/>
      <c r="BK69" s="960"/>
      <c r="BL69" s="960"/>
      <c r="BM69" s="960"/>
    </row>
    <row r="70" spans="27:65">
      <c r="AA70" s="960"/>
      <c r="AB70" s="960"/>
      <c r="AC70" s="960"/>
      <c r="AD70" s="960"/>
      <c r="AE70" s="960"/>
      <c r="AF70" s="960"/>
      <c r="AG70" s="960"/>
      <c r="AH70" s="960"/>
      <c r="AI70" s="960"/>
      <c r="AJ70" s="960"/>
      <c r="AK70" s="960"/>
      <c r="AL70" s="960"/>
      <c r="AM70" s="960"/>
      <c r="AN70" s="960"/>
      <c r="AO70" s="960"/>
      <c r="AP70" s="960"/>
      <c r="AQ70" s="960"/>
      <c r="AR70" s="960"/>
      <c r="AS70" s="960"/>
      <c r="AT70" s="960"/>
      <c r="AU70" s="960"/>
      <c r="AV70" s="960"/>
      <c r="AW70" s="960"/>
      <c r="AX70" s="960"/>
      <c r="AY70" s="960"/>
      <c r="AZ70" s="960"/>
      <c r="BA70" s="960"/>
      <c r="BB70" s="960"/>
      <c r="BC70" s="960"/>
      <c r="BD70" s="960"/>
      <c r="BE70" s="960"/>
      <c r="BF70" s="960"/>
      <c r="BG70" s="960"/>
      <c r="BH70" s="960"/>
      <c r="BI70" s="960"/>
      <c r="BJ70" s="960"/>
      <c r="BK70" s="960"/>
      <c r="BL70" s="960"/>
      <c r="BM70" s="960"/>
    </row>
    <row r="71" spans="27:65">
      <c r="AA71" s="960"/>
      <c r="AB71" s="960"/>
      <c r="AC71" s="960"/>
      <c r="AD71" s="960"/>
      <c r="AE71" s="960"/>
      <c r="AF71" s="960"/>
      <c r="AG71" s="960"/>
      <c r="AH71" s="960"/>
      <c r="AI71" s="960"/>
      <c r="AJ71" s="960"/>
      <c r="AK71" s="960"/>
      <c r="AL71" s="960"/>
      <c r="AM71" s="960"/>
      <c r="AN71" s="960"/>
      <c r="AO71" s="960"/>
      <c r="AP71" s="960"/>
      <c r="AQ71" s="960"/>
      <c r="AR71" s="960"/>
      <c r="AS71" s="960"/>
      <c r="AT71" s="960"/>
      <c r="AU71" s="960"/>
      <c r="AV71" s="960"/>
      <c r="AW71" s="960"/>
      <c r="AX71" s="960"/>
      <c r="AY71" s="960"/>
      <c r="AZ71" s="960"/>
      <c r="BA71" s="960"/>
      <c r="BB71" s="960"/>
      <c r="BC71" s="960"/>
      <c r="BD71" s="960"/>
      <c r="BE71" s="960"/>
      <c r="BF71" s="960"/>
      <c r="BG71" s="960"/>
      <c r="BH71" s="960"/>
      <c r="BI71" s="960"/>
      <c r="BJ71" s="960"/>
      <c r="BK71" s="960"/>
      <c r="BL71" s="960"/>
      <c r="BM71" s="960"/>
    </row>
    <row r="72" spans="27:65">
      <c r="AA72" s="960"/>
      <c r="AB72" s="960"/>
      <c r="AC72" s="960"/>
      <c r="AD72" s="960"/>
      <c r="AE72" s="960"/>
      <c r="AF72" s="960"/>
      <c r="AG72" s="960"/>
      <c r="AH72" s="960"/>
      <c r="AI72" s="960"/>
      <c r="AJ72" s="960"/>
      <c r="AK72" s="960"/>
      <c r="AL72" s="960"/>
      <c r="AM72" s="960"/>
      <c r="AN72" s="960"/>
      <c r="AO72" s="960"/>
      <c r="AP72" s="960"/>
      <c r="AQ72" s="960"/>
      <c r="AR72" s="960"/>
      <c r="AS72" s="960"/>
      <c r="AT72" s="960"/>
      <c r="AU72" s="960"/>
      <c r="AV72" s="960"/>
      <c r="AW72" s="960"/>
      <c r="AX72" s="960"/>
      <c r="AY72" s="960"/>
      <c r="AZ72" s="960"/>
      <c r="BA72" s="960"/>
      <c r="BB72" s="960"/>
      <c r="BC72" s="960"/>
      <c r="BD72" s="960"/>
      <c r="BE72" s="960"/>
      <c r="BF72" s="960"/>
      <c r="BG72" s="960"/>
      <c r="BH72" s="960"/>
      <c r="BI72" s="960"/>
      <c r="BJ72" s="960"/>
      <c r="BK72" s="960"/>
      <c r="BL72" s="960"/>
      <c r="BM72" s="960"/>
    </row>
    <row r="73" spans="27:65">
      <c r="AA73" s="960"/>
      <c r="AB73" s="960"/>
      <c r="AC73" s="960"/>
      <c r="AD73" s="960"/>
      <c r="AE73" s="960"/>
      <c r="AF73" s="960"/>
      <c r="AG73" s="960"/>
      <c r="AH73" s="960"/>
      <c r="AI73" s="960"/>
      <c r="AJ73" s="960"/>
      <c r="AK73" s="960"/>
      <c r="AL73" s="960"/>
      <c r="AM73" s="960"/>
      <c r="AN73" s="960"/>
      <c r="AO73" s="960"/>
      <c r="AP73" s="960"/>
      <c r="AQ73" s="960"/>
      <c r="AR73" s="960"/>
      <c r="AS73" s="960"/>
      <c r="AT73" s="960"/>
      <c r="AU73" s="960"/>
      <c r="AV73" s="960"/>
      <c r="AW73" s="960"/>
      <c r="AX73" s="960"/>
      <c r="AY73" s="960"/>
      <c r="AZ73" s="960"/>
      <c r="BA73" s="960"/>
      <c r="BB73" s="960"/>
      <c r="BC73" s="960"/>
      <c r="BD73" s="960"/>
      <c r="BE73" s="960"/>
      <c r="BF73" s="960"/>
      <c r="BG73" s="960"/>
      <c r="BH73" s="960"/>
      <c r="BI73" s="960"/>
      <c r="BJ73" s="960"/>
      <c r="BK73" s="960"/>
      <c r="BL73" s="960"/>
      <c r="BM73" s="960"/>
    </row>
    <row r="74" spans="27:65">
      <c r="AA74" s="960"/>
      <c r="AB74" s="960"/>
      <c r="AC74" s="960"/>
      <c r="AD74" s="960"/>
      <c r="AE74" s="960"/>
      <c r="AF74" s="960"/>
      <c r="AG74" s="960"/>
      <c r="AH74" s="960"/>
      <c r="AI74" s="960"/>
      <c r="AJ74" s="960"/>
      <c r="AK74" s="960"/>
      <c r="AL74" s="960"/>
      <c r="AM74" s="960"/>
      <c r="AN74" s="960"/>
      <c r="AO74" s="960"/>
      <c r="AP74" s="960"/>
      <c r="AQ74" s="960"/>
      <c r="AR74" s="960"/>
      <c r="AS74" s="960"/>
      <c r="AT74" s="960"/>
      <c r="AU74" s="960"/>
      <c r="AV74" s="960"/>
      <c r="AW74" s="960"/>
      <c r="AX74" s="960"/>
      <c r="AY74" s="960"/>
      <c r="AZ74" s="960"/>
      <c r="BA74" s="960"/>
      <c r="BB74" s="960"/>
      <c r="BC74" s="960"/>
      <c r="BD74" s="960"/>
      <c r="BE74" s="960"/>
      <c r="BF74" s="960"/>
      <c r="BG74" s="960"/>
      <c r="BH74" s="960"/>
      <c r="BI74" s="960"/>
      <c r="BJ74" s="960"/>
      <c r="BK74" s="960"/>
      <c r="BL74" s="960"/>
      <c r="BM74" s="960"/>
    </row>
    <row r="75" spans="27:65">
      <c r="AA75" s="960"/>
      <c r="AB75" s="960"/>
      <c r="AC75" s="960"/>
      <c r="AD75" s="960"/>
      <c r="AE75" s="960"/>
      <c r="AF75" s="960"/>
      <c r="AG75" s="960"/>
      <c r="AH75" s="960"/>
      <c r="AI75" s="960"/>
      <c r="AJ75" s="960"/>
      <c r="AK75" s="960"/>
      <c r="AL75" s="960"/>
      <c r="AM75" s="960"/>
      <c r="AN75" s="960"/>
      <c r="AO75" s="960"/>
      <c r="AP75" s="960"/>
      <c r="AQ75" s="960"/>
      <c r="AR75" s="960"/>
      <c r="AS75" s="960"/>
      <c r="AT75" s="960"/>
      <c r="AU75" s="960"/>
      <c r="AV75" s="960"/>
      <c r="AW75" s="960"/>
      <c r="AX75" s="960"/>
      <c r="AY75" s="960"/>
      <c r="AZ75" s="960"/>
      <c r="BA75" s="960"/>
      <c r="BB75" s="960"/>
      <c r="BC75" s="960"/>
      <c r="BD75" s="960"/>
      <c r="BE75" s="960"/>
      <c r="BF75" s="960"/>
      <c r="BG75" s="960"/>
      <c r="BH75" s="960"/>
      <c r="BI75" s="960"/>
      <c r="BJ75" s="960"/>
      <c r="BK75" s="960"/>
      <c r="BL75" s="960"/>
      <c r="BM75" s="960"/>
    </row>
    <row r="76" spans="27:65">
      <c r="AA76" s="960"/>
      <c r="AB76" s="960"/>
      <c r="AC76" s="960"/>
      <c r="AD76" s="960"/>
      <c r="AE76" s="960"/>
      <c r="AF76" s="960"/>
      <c r="AG76" s="960"/>
      <c r="AH76" s="960"/>
      <c r="AI76" s="960"/>
      <c r="AJ76" s="960"/>
      <c r="AK76" s="960"/>
      <c r="AL76" s="960"/>
      <c r="AM76" s="960"/>
      <c r="AN76" s="960"/>
      <c r="AO76" s="960"/>
      <c r="AP76" s="960"/>
      <c r="AQ76" s="960"/>
      <c r="AR76" s="960"/>
      <c r="AS76" s="960"/>
      <c r="AT76" s="960"/>
      <c r="AU76" s="960"/>
      <c r="AV76" s="960"/>
      <c r="AW76" s="960"/>
      <c r="AX76" s="960"/>
      <c r="AY76" s="960"/>
      <c r="AZ76" s="960"/>
      <c r="BA76" s="960"/>
      <c r="BB76" s="960"/>
      <c r="BC76" s="960"/>
      <c r="BD76" s="960"/>
      <c r="BE76" s="960"/>
      <c r="BF76" s="960"/>
      <c r="BG76" s="960"/>
      <c r="BH76" s="960"/>
      <c r="BI76" s="960"/>
      <c r="BJ76" s="960"/>
      <c r="BK76" s="960"/>
      <c r="BL76" s="960"/>
      <c r="BM76" s="960"/>
    </row>
    <row r="77" spans="27:65">
      <c r="AA77" s="960"/>
      <c r="AB77" s="960"/>
      <c r="AC77" s="960"/>
      <c r="AD77" s="960"/>
      <c r="AE77" s="960"/>
      <c r="AF77" s="960"/>
      <c r="AG77" s="960"/>
      <c r="AH77" s="960"/>
      <c r="AI77" s="960"/>
      <c r="AJ77" s="960"/>
      <c r="AK77" s="960"/>
      <c r="AL77" s="960"/>
      <c r="AM77" s="960"/>
      <c r="AN77" s="960"/>
      <c r="AO77" s="960"/>
      <c r="AP77" s="960"/>
      <c r="AQ77" s="960"/>
      <c r="AR77" s="960"/>
      <c r="AS77" s="960"/>
      <c r="AT77" s="960"/>
      <c r="AU77" s="960"/>
      <c r="AV77" s="960"/>
      <c r="AW77" s="960"/>
      <c r="AX77" s="960"/>
      <c r="AY77" s="960"/>
      <c r="AZ77" s="960"/>
      <c r="BA77" s="960"/>
      <c r="BB77" s="960"/>
      <c r="BC77" s="960"/>
      <c r="BD77" s="960"/>
      <c r="BE77" s="960"/>
      <c r="BF77" s="960"/>
      <c r="BG77" s="960"/>
      <c r="BH77" s="960"/>
      <c r="BI77" s="960"/>
      <c r="BJ77" s="960"/>
      <c r="BK77" s="960"/>
      <c r="BL77" s="960"/>
      <c r="BM77" s="960"/>
    </row>
    <row r="78" spans="27:65">
      <c r="AA78" s="960"/>
      <c r="AB78" s="960"/>
      <c r="AC78" s="960"/>
      <c r="AD78" s="960"/>
      <c r="AE78" s="960"/>
      <c r="AF78" s="960"/>
      <c r="AG78" s="960"/>
      <c r="AH78" s="960"/>
      <c r="AI78" s="960"/>
      <c r="AJ78" s="960"/>
      <c r="AK78" s="960"/>
      <c r="AL78" s="960"/>
      <c r="AM78" s="960"/>
      <c r="AN78" s="960"/>
      <c r="AO78" s="960"/>
      <c r="AP78" s="960"/>
      <c r="AQ78" s="960"/>
      <c r="AR78" s="960"/>
      <c r="AS78" s="960"/>
      <c r="AT78" s="960"/>
      <c r="AU78" s="960"/>
      <c r="AV78" s="960"/>
      <c r="AW78" s="960"/>
      <c r="AX78" s="960"/>
      <c r="AY78" s="960"/>
      <c r="AZ78" s="960"/>
      <c r="BA78" s="960"/>
      <c r="BB78" s="960"/>
      <c r="BC78" s="960"/>
      <c r="BD78" s="960"/>
      <c r="BE78" s="960"/>
      <c r="BF78" s="960"/>
      <c r="BG78" s="960"/>
      <c r="BH78" s="960"/>
      <c r="BI78" s="960"/>
      <c r="BJ78" s="960"/>
      <c r="BK78" s="960"/>
      <c r="BL78" s="960"/>
      <c r="BM78" s="960"/>
    </row>
    <row r="79" spans="27:65">
      <c r="AA79" s="960"/>
      <c r="AB79" s="960"/>
      <c r="AC79" s="960"/>
      <c r="AD79" s="960"/>
      <c r="AE79" s="960"/>
      <c r="AF79" s="960"/>
      <c r="AG79" s="960"/>
      <c r="AH79" s="960"/>
      <c r="AI79" s="960"/>
      <c r="AJ79" s="960"/>
      <c r="AK79" s="960"/>
      <c r="AL79" s="960"/>
      <c r="AM79" s="960"/>
      <c r="AN79" s="960"/>
      <c r="AO79" s="960"/>
      <c r="AP79" s="960"/>
      <c r="AQ79" s="960"/>
      <c r="AR79" s="960"/>
      <c r="AS79" s="960"/>
      <c r="AT79" s="960"/>
      <c r="AU79" s="960"/>
      <c r="AV79" s="960"/>
      <c r="AW79" s="960"/>
      <c r="AX79" s="960"/>
      <c r="AY79" s="960"/>
      <c r="AZ79" s="960"/>
      <c r="BA79" s="960"/>
      <c r="BB79" s="960"/>
      <c r="BC79" s="960"/>
      <c r="BD79" s="960"/>
      <c r="BE79" s="960"/>
      <c r="BF79" s="960"/>
      <c r="BG79" s="960"/>
      <c r="BH79" s="960"/>
      <c r="BI79" s="960"/>
      <c r="BJ79" s="960"/>
      <c r="BK79" s="960"/>
      <c r="BL79" s="960"/>
      <c r="BM79" s="960"/>
    </row>
    <row r="80" spans="27:65">
      <c r="AA80" s="960"/>
      <c r="AB80" s="960"/>
      <c r="AC80" s="960"/>
      <c r="AD80" s="960"/>
      <c r="AE80" s="960"/>
      <c r="AF80" s="960"/>
      <c r="AG80" s="960"/>
      <c r="AH80" s="960"/>
      <c r="AI80" s="960"/>
      <c r="AJ80" s="960"/>
      <c r="AK80" s="960"/>
      <c r="AL80" s="960"/>
      <c r="AM80" s="960"/>
      <c r="AN80" s="960"/>
      <c r="AO80" s="960"/>
      <c r="AP80" s="960"/>
      <c r="AQ80" s="960"/>
      <c r="AR80" s="960"/>
      <c r="AS80" s="960"/>
      <c r="AT80" s="960"/>
      <c r="AU80" s="960"/>
      <c r="AV80" s="960"/>
      <c r="AW80" s="960"/>
      <c r="AX80" s="960"/>
      <c r="AY80" s="960"/>
      <c r="AZ80" s="960"/>
      <c r="BA80" s="960"/>
      <c r="BB80" s="960"/>
      <c r="BC80" s="960"/>
      <c r="BD80" s="960"/>
      <c r="BE80" s="960"/>
      <c r="BF80" s="960"/>
      <c r="BG80" s="960"/>
      <c r="BH80" s="960"/>
      <c r="BI80" s="960"/>
      <c r="BJ80" s="960"/>
      <c r="BK80" s="960"/>
      <c r="BL80" s="960"/>
      <c r="BM80" s="960"/>
    </row>
    <row r="81" spans="27:65">
      <c r="AA81" s="960"/>
      <c r="AB81" s="960"/>
      <c r="AC81" s="960"/>
      <c r="AD81" s="960"/>
      <c r="AE81" s="960"/>
      <c r="AF81" s="960"/>
      <c r="AG81" s="960"/>
      <c r="AH81" s="960"/>
      <c r="AI81" s="960"/>
      <c r="AJ81" s="960"/>
      <c r="AK81" s="960"/>
      <c r="AL81" s="960"/>
      <c r="AM81" s="960"/>
      <c r="AN81" s="960"/>
      <c r="AO81" s="960"/>
      <c r="AP81" s="960"/>
      <c r="AQ81" s="960"/>
      <c r="AR81" s="960"/>
      <c r="AS81" s="960"/>
      <c r="AT81" s="960"/>
      <c r="AU81" s="960"/>
      <c r="AV81" s="960"/>
      <c r="AW81" s="960"/>
      <c r="AX81" s="960"/>
      <c r="AY81" s="960"/>
      <c r="AZ81" s="960"/>
      <c r="BA81" s="960"/>
      <c r="BB81" s="960"/>
      <c r="BC81" s="960"/>
      <c r="BD81" s="960"/>
      <c r="BE81" s="960"/>
      <c r="BF81" s="960"/>
      <c r="BG81" s="960"/>
      <c r="BH81" s="960"/>
      <c r="BI81" s="960"/>
      <c r="BJ81" s="960"/>
      <c r="BK81" s="960"/>
      <c r="BL81" s="960"/>
      <c r="BM81" s="960"/>
    </row>
    <row r="82" spans="27:65">
      <c r="AA82" s="960"/>
      <c r="AB82" s="960"/>
      <c r="AC82" s="960"/>
      <c r="AD82" s="960"/>
      <c r="AE82" s="960"/>
      <c r="AF82" s="960"/>
      <c r="AG82" s="960"/>
      <c r="AH82" s="960"/>
      <c r="AI82" s="960"/>
      <c r="AJ82" s="960"/>
      <c r="AK82" s="960"/>
      <c r="AL82" s="960"/>
      <c r="AM82" s="960"/>
      <c r="AN82" s="960"/>
      <c r="AO82" s="960"/>
      <c r="AP82" s="960"/>
      <c r="AQ82" s="960"/>
      <c r="AR82" s="960"/>
      <c r="AS82" s="960"/>
      <c r="AT82" s="960"/>
      <c r="AU82" s="960"/>
      <c r="AV82" s="960"/>
      <c r="AW82" s="960"/>
      <c r="AX82" s="960"/>
      <c r="AY82" s="960"/>
      <c r="AZ82" s="960"/>
      <c r="BA82" s="960"/>
      <c r="BB82" s="960"/>
      <c r="BC82" s="960"/>
      <c r="BD82" s="960"/>
      <c r="BE82" s="960"/>
      <c r="BF82" s="960"/>
      <c r="BG82" s="960"/>
      <c r="BH82" s="960"/>
      <c r="BI82" s="960"/>
      <c r="BJ82" s="960"/>
      <c r="BK82" s="960"/>
      <c r="BL82" s="960"/>
      <c r="BM82" s="960"/>
    </row>
    <row r="83" spans="27:65">
      <c r="AA83" s="960"/>
      <c r="AB83" s="960"/>
      <c r="AC83" s="960"/>
      <c r="AD83" s="960"/>
      <c r="AE83" s="960"/>
      <c r="AF83" s="960"/>
      <c r="AG83" s="960"/>
      <c r="AH83" s="960"/>
      <c r="AI83" s="960"/>
      <c r="AJ83" s="960"/>
      <c r="AK83" s="960"/>
      <c r="AL83" s="960"/>
      <c r="AM83" s="960"/>
      <c r="AN83" s="960"/>
      <c r="AO83" s="960"/>
      <c r="AP83" s="960"/>
      <c r="AQ83" s="960"/>
      <c r="AR83" s="960"/>
      <c r="AS83" s="960"/>
      <c r="AT83" s="960"/>
      <c r="AU83" s="960"/>
      <c r="AV83" s="960"/>
      <c r="AW83" s="960"/>
      <c r="AX83" s="960"/>
      <c r="AY83" s="960"/>
      <c r="AZ83" s="960"/>
      <c r="BA83" s="960"/>
      <c r="BB83" s="960"/>
      <c r="BC83" s="960"/>
      <c r="BD83" s="960"/>
      <c r="BE83" s="960"/>
      <c r="BF83" s="960"/>
      <c r="BG83" s="960"/>
      <c r="BH83" s="960"/>
      <c r="BI83" s="960"/>
      <c r="BJ83" s="960"/>
      <c r="BK83" s="960"/>
      <c r="BL83" s="960"/>
      <c r="BM83" s="960"/>
    </row>
    <row r="84" spans="27:65">
      <c r="AA84" s="960"/>
      <c r="AB84" s="960"/>
      <c r="AC84" s="960"/>
      <c r="AD84" s="960"/>
      <c r="AE84" s="960"/>
      <c r="AF84" s="960"/>
      <c r="AG84" s="960"/>
      <c r="AH84" s="960"/>
      <c r="AI84" s="960"/>
      <c r="AJ84" s="960"/>
      <c r="AK84" s="960"/>
      <c r="AL84" s="960"/>
      <c r="AM84" s="960"/>
      <c r="AN84" s="960"/>
      <c r="AO84" s="960"/>
      <c r="AP84" s="960"/>
      <c r="AQ84" s="960"/>
      <c r="AR84" s="960"/>
      <c r="AS84" s="960"/>
      <c r="AT84" s="960"/>
      <c r="AU84" s="960"/>
      <c r="AV84" s="960"/>
      <c r="AW84" s="960"/>
      <c r="AX84" s="960"/>
      <c r="AY84" s="960"/>
      <c r="AZ84" s="960"/>
      <c r="BA84" s="960"/>
      <c r="BB84" s="960"/>
      <c r="BC84" s="960"/>
      <c r="BD84" s="960"/>
      <c r="BE84" s="960"/>
      <c r="BF84" s="960"/>
      <c r="BG84" s="960"/>
      <c r="BH84" s="960"/>
      <c r="BI84" s="960"/>
      <c r="BJ84" s="960"/>
      <c r="BK84" s="960"/>
      <c r="BL84" s="960"/>
      <c r="BM84" s="960"/>
    </row>
    <row r="85" spans="27:65">
      <c r="AA85" s="960"/>
      <c r="AB85" s="960"/>
      <c r="AC85" s="960"/>
      <c r="AD85" s="960"/>
      <c r="AE85" s="960"/>
      <c r="AF85" s="960"/>
      <c r="AG85" s="960"/>
      <c r="AH85" s="960"/>
      <c r="AI85" s="960"/>
      <c r="AJ85" s="960"/>
      <c r="AK85" s="960"/>
      <c r="AL85" s="960"/>
      <c r="AM85" s="960"/>
      <c r="AN85" s="960"/>
      <c r="AO85" s="960"/>
      <c r="AP85" s="960"/>
      <c r="AQ85" s="960"/>
      <c r="AR85" s="960"/>
      <c r="AS85" s="960"/>
      <c r="AT85" s="960"/>
      <c r="AU85" s="960"/>
      <c r="AV85" s="960"/>
      <c r="AW85" s="960"/>
      <c r="AX85" s="960"/>
      <c r="AY85" s="960"/>
      <c r="AZ85" s="960"/>
      <c r="BA85" s="960"/>
      <c r="BB85" s="960"/>
      <c r="BC85" s="960"/>
      <c r="BD85" s="960"/>
      <c r="BE85" s="960"/>
      <c r="BF85" s="960"/>
      <c r="BG85" s="960"/>
      <c r="BH85" s="960"/>
      <c r="BI85" s="960"/>
      <c r="BJ85" s="960"/>
      <c r="BK85" s="960"/>
      <c r="BL85" s="960"/>
      <c r="BM85" s="960"/>
    </row>
    <row r="86" spans="27:65">
      <c r="AA86" s="960"/>
      <c r="AB86" s="960"/>
      <c r="AC86" s="960"/>
      <c r="AD86" s="960"/>
      <c r="AE86" s="960"/>
      <c r="AF86" s="960"/>
      <c r="AG86" s="960"/>
      <c r="AH86" s="960"/>
      <c r="AI86" s="960"/>
      <c r="AJ86" s="960"/>
      <c r="AK86" s="960"/>
      <c r="AL86" s="960"/>
      <c r="AM86" s="960"/>
      <c r="AN86" s="960"/>
      <c r="AO86" s="960"/>
      <c r="AP86" s="960"/>
      <c r="AQ86" s="960"/>
      <c r="AR86" s="960"/>
      <c r="AS86" s="960"/>
      <c r="AT86" s="960"/>
      <c r="AU86" s="960"/>
      <c r="AV86" s="960"/>
      <c r="AW86" s="960"/>
      <c r="AX86" s="960"/>
      <c r="AY86" s="960"/>
      <c r="AZ86" s="960"/>
      <c r="BA86" s="960"/>
      <c r="BB86" s="960"/>
      <c r="BC86" s="960"/>
      <c r="BD86" s="960"/>
      <c r="BE86" s="960"/>
      <c r="BF86" s="960"/>
      <c r="BG86" s="960"/>
      <c r="BH86" s="960"/>
      <c r="BI86" s="960"/>
      <c r="BJ86" s="960"/>
      <c r="BK86" s="960"/>
      <c r="BL86" s="960"/>
      <c r="BM86" s="960"/>
    </row>
    <row r="87" spans="27:65">
      <c r="AA87" s="960"/>
      <c r="AB87" s="960"/>
      <c r="AC87" s="960"/>
      <c r="AD87" s="960"/>
      <c r="AE87" s="960"/>
      <c r="AF87" s="960"/>
      <c r="AG87" s="960"/>
      <c r="AH87" s="960"/>
      <c r="AI87" s="960"/>
      <c r="AJ87" s="960"/>
      <c r="AK87" s="960"/>
      <c r="AL87" s="960"/>
      <c r="AM87" s="960"/>
      <c r="AN87" s="960"/>
      <c r="AO87" s="960"/>
      <c r="AP87" s="960"/>
      <c r="AQ87" s="960"/>
      <c r="AR87" s="960"/>
      <c r="AS87" s="960"/>
      <c r="AT87" s="960"/>
      <c r="AU87" s="960"/>
      <c r="AV87" s="960"/>
      <c r="AW87" s="960"/>
      <c r="AX87" s="960"/>
      <c r="AY87" s="960"/>
      <c r="AZ87" s="960"/>
      <c r="BA87" s="960"/>
      <c r="BB87" s="960"/>
      <c r="BC87" s="960"/>
      <c r="BD87" s="960"/>
      <c r="BE87" s="960"/>
      <c r="BF87" s="960"/>
      <c r="BG87" s="960"/>
      <c r="BH87" s="960"/>
      <c r="BI87" s="960"/>
      <c r="BJ87" s="960"/>
      <c r="BK87" s="960"/>
      <c r="BL87" s="960"/>
      <c r="BM87" s="960"/>
    </row>
    <row r="88" spans="27:65">
      <c r="AA88" s="960"/>
      <c r="AB88" s="960"/>
      <c r="AC88" s="960"/>
      <c r="AD88" s="960"/>
      <c r="AE88" s="960"/>
      <c r="AF88" s="960"/>
      <c r="AG88" s="960"/>
      <c r="AH88" s="960"/>
      <c r="AI88" s="960"/>
      <c r="AJ88" s="960"/>
      <c r="AK88" s="960"/>
      <c r="AL88" s="960"/>
      <c r="AM88" s="960"/>
      <c r="AN88" s="960"/>
      <c r="AO88" s="960"/>
      <c r="AP88" s="960"/>
      <c r="AQ88" s="960"/>
      <c r="AR88" s="960"/>
      <c r="AS88" s="960"/>
      <c r="AT88" s="960"/>
      <c r="AU88" s="960"/>
      <c r="AV88" s="960"/>
      <c r="AW88" s="960"/>
      <c r="AX88" s="960"/>
      <c r="AY88" s="960"/>
      <c r="AZ88" s="960"/>
      <c r="BA88" s="960"/>
      <c r="BB88" s="960"/>
      <c r="BC88" s="960"/>
      <c r="BD88" s="960"/>
      <c r="BE88" s="960"/>
      <c r="BF88" s="960"/>
      <c r="BG88" s="960"/>
      <c r="BH88" s="960"/>
      <c r="BI88" s="960"/>
      <c r="BJ88" s="960"/>
      <c r="BK88" s="960"/>
      <c r="BL88" s="960"/>
      <c r="BM88" s="960"/>
    </row>
    <row r="89" spans="27:65">
      <c r="AA89" s="960"/>
      <c r="AB89" s="960"/>
      <c r="AC89" s="960"/>
      <c r="AD89" s="960"/>
      <c r="AE89" s="960"/>
      <c r="AF89" s="960"/>
      <c r="AG89" s="960"/>
      <c r="AH89" s="960"/>
      <c r="AI89" s="960"/>
      <c r="AJ89" s="960"/>
      <c r="AK89" s="960"/>
      <c r="AL89" s="960"/>
      <c r="AM89" s="960"/>
      <c r="AN89" s="960"/>
      <c r="AO89" s="960"/>
      <c r="AP89" s="960"/>
      <c r="AQ89" s="960"/>
      <c r="AR89" s="960"/>
      <c r="AS89" s="960"/>
      <c r="AT89" s="960"/>
      <c r="AU89" s="960"/>
      <c r="AV89" s="960"/>
      <c r="AW89" s="960"/>
      <c r="AX89" s="960"/>
      <c r="AY89" s="960"/>
      <c r="AZ89" s="960"/>
      <c r="BA89" s="960"/>
      <c r="BB89" s="960"/>
      <c r="BC89" s="960"/>
      <c r="BD89" s="960"/>
      <c r="BE89" s="960"/>
      <c r="BF89" s="960"/>
      <c r="BG89" s="960"/>
      <c r="BH89" s="960"/>
      <c r="BI89" s="960"/>
      <c r="BJ89" s="960"/>
      <c r="BK89" s="960"/>
      <c r="BL89" s="960"/>
      <c r="BM89" s="960"/>
    </row>
    <row r="90" spans="27:65">
      <c r="AA90" s="960"/>
      <c r="AB90" s="960"/>
      <c r="AC90" s="960"/>
      <c r="AD90" s="960"/>
      <c r="AE90" s="960"/>
      <c r="AF90" s="960"/>
      <c r="AG90" s="960"/>
      <c r="AH90" s="960"/>
      <c r="AI90" s="960"/>
      <c r="AJ90" s="960"/>
      <c r="AK90" s="960"/>
      <c r="AL90" s="960"/>
      <c r="AM90" s="960"/>
      <c r="AN90" s="960"/>
      <c r="AO90" s="960"/>
      <c r="AP90" s="960"/>
      <c r="AQ90" s="960"/>
      <c r="AR90" s="960"/>
      <c r="AS90" s="960"/>
      <c r="AT90" s="960"/>
      <c r="AU90" s="960"/>
      <c r="AV90" s="960"/>
      <c r="AW90" s="960"/>
      <c r="AX90" s="960"/>
      <c r="AY90" s="960"/>
      <c r="AZ90" s="960"/>
      <c r="BA90" s="960"/>
      <c r="BB90" s="960"/>
      <c r="BC90" s="960"/>
      <c r="BD90" s="960"/>
      <c r="BE90" s="960"/>
      <c r="BF90" s="960"/>
      <c r="BG90" s="960"/>
      <c r="BH90" s="960"/>
      <c r="BI90" s="960"/>
      <c r="BJ90" s="960"/>
      <c r="BK90" s="960"/>
      <c r="BL90" s="960"/>
      <c r="BM90" s="960"/>
    </row>
    <row r="91" spans="27:65">
      <c r="AA91" s="960"/>
      <c r="AB91" s="960"/>
      <c r="AC91" s="960"/>
      <c r="AD91" s="960"/>
      <c r="AE91" s="960"/>
      <c r="AF91" s="960"/>
      <c r="AG91" s="960"/>
      <c r="AH91" s="960"/>
      <c r="AI91" s="960"/>
      <c r="AJ91" s="960"/>
      <c r="AK91" s="960"/>
      <c r="AL91" s="960"/>
      <c r="AM91" s="960"/>
      <c r="AN91" s="960"/>
      <c r="AO91" s="960"/>
      <c r="AP91" s="960"/>
      <c r="AQ91" s="960"/>
      <c r="AR91" s="960"/>
      <c r="AS91" s="960"/>
      <c r="AT91" s="960"/>
      <c r="AU91" s="960"/>
      <c r="AV91" s="960"/>
      <c r="AW91" s="960"/>
      <c r="AX91" s="960"/>
      <c r="AY91" s="960"/>
      <c r="AZ91" s="960"/>
      <c r="BA91" s="960"/>
      <c r="BB91" s="960"/>
      <c r="BC91" s="960"/>
      <c r="BD91" s="960"/>
      <c r="BE91" s="960"/>
      <c r="BF91" s="960"/>
      <c r="BG91" s="960"/>
      <c r="BH91" s="960"/>
      <c r="BI91" s="960"/>
      <c r="BJ91" s="960"/>
      <c r="BK91" s="960"/>
      <c r="BL91" s="960"/>
      <c r="BM91" s="960"/>
    </row>
    <row r="92" spans="27:65">
      <c r="AA92" s="960"/>
      <c r="AB92" s="960"/>
      <c r="AC92" s="960"/>
      <c r="AD92" s="960"/>
      <c r="AE92" s="960"/>
      <c r="AF92" s="960"/>
      <c r="AG92" s="960"/>
      <c r="AH92" s="960"/>
      <c r="AI92" s="960"/>
      <c r="AJ92" s="960"/>
      <c r="AK92" s="960"/>
      <c r="AL92" s="960"/>
      <c r="AM92" s="960"/>
      <c r="AN92" s="960"/>
      <c r="AO92" s="960"/>
      <c r="AP92" s="960"/>
      <c r="AQ92" s="960"/>
      <c r="AR92" s="960"/>
      <c r="AS92" s="960"/>
      <c r="AT92" s="960"/>
      <c r="AU92" s="960"/>
      <c r="AV92" s="960"/>
      <c r="AW92" s="960"/>
      <c r="AX92" s="960"/>
      <c r="AY92" s="960"/>
      <c r="AZ92" s="960"/>
      <c r="BA92" s="960"/>
      <c r="BB92" s="960"/>
      <c r="BC92" s="960"/>
      <c r="BD92" s="960"/>
      <c r="BE92" s="960"/>
      <c r="BF92" s="960"/>
      <c r="BG92" s="960"/>
      <c r="BH92" s="960"/>
      <c r="BI92" s="960"/>
      <c r="BJ92" s="960"/>
      <c r="BK92" s="960"/>
      <c r="BL92" s="960"/>
      <c r="BM92" s="960"/>
    </row>
    <row r="93" spans="27:65">
      <c r="AA93" s="960"/>
      <c r="AB93" s="960"/>
      <c r="AC93" s="960"/>
      <c r="AD93" s="960"/>
      <c r="AE93" s="960"/>
      <c r="AF93" s="960"/>
      <c r="AG93" s="960"/>
      <c r="AH93" s="960"/>
      <c r="AI93" s="960"/>
      <c r="AJ93" s="960"/>
      <c r="AK93" s="960"/>
      <c r="AL93" s="960"/>
      <c r="AM93" s="960"/>
      <c r="AN93" s="960"/>
      <c r="AO93" s="960"/>
      <c r="AP93" s="960"/>
      <c r="AQ93" s="960"/>
      <c r="AR93" s="960"/>
      <c r="AS93" s="960"/>
      <c r="AT93" s="960"/>
      <c r="AU93" s="960"/>
      <c r="AV93" s="960"/>
      <c r="AW93" s="960"/>
      <c r="AX93" s="960"/>
      <c r="AY93" s="960"/>
      <c r="AZ93" s="960"/>
      <c r="BA93" s="960"/>
      <c r="BB93" s="960"/>
      <c r="BC93" s="960"/>
      <c r="BD93" s="960"/>
      <c r="BE93" s="960"/>
      <c r="BF93" s="960"/>
      <c r="BG93" s="960"/>
      <c r="BH93" s="960"/>
      <c r="BI93" s="960"/>
      <c r="BJ93" s="960"/>
      <c r="BK93" s="960"/>
      <c r="BL93" s="960"/>
      <c r="BM93" s="960"/>
    </row>
    <row r="94" spans="27:65">
      <c r="AA94" s="960"/>
      <c r="AB94" s="960"/>
      <c r="AC94" s="960"/>
      <c r="AD94" s="960"/>
      <c r="AE94" s="960"/>
      <c r="AF94" s="960"/>
      <c r="AG94" s="960"/>
      <c r="AH94" s="960"/>
      <c r="AI94" s="960"/>
      <c r="AJ94" s="960"/>
      <c r="AK94" s="960"/>
      <c r="AL94" s="960"/>
      <c r="AM94" s="960"/>
      <c r="AN94" s="960"/>
      <c r="AO94" s="960"/>
      <c r="AP94" s="960"/>
      <c r="AQ94" s="960"/>
      <c r="AR94" s="960"/>
      <c r="AS94" s="960"/>
      <c r="AT94" s="960"/>
      <c r="AU94" s="960"/>
      <c r="AV94" s="960"/>
      <c r="AW94" s="960"/>
      <c r="AX94" s="960"/>
      <c r="AY94" s="960"/>
      <c r="AZ94" s="960"/>
      <c r="BA94" s="960"/>
      <c r="BB94" s="960"/>
      <c r="BC94" s="960"/>
      <c r="BD94" s="960"/>
      <c r="BE94" s="960"/>
      <c r="BF94" s="960"/>
      <c r="BG94" s="960"/>
      <c r="BH94" s="960"/>
      <c r="BI94" s="960"/>
      <c r="BJ94" s="960"/>
      <c r="BK94" s="960"/>
      <c r="BL94" s="960"/>
      <c r="BM94" s="960"/>
    </row>
    <row r="95" spans="27:65">
      <c r="AA95" s="960"/>
      <c r="AB95" s="960"/>
      <c r="AC95" s="960"/>
      <c r="AD95" s="960"/>
      <c r="AE95" s="960"/>
      <c r="AF95" s="960"/>
      <c r="AG95" s="960"/>
      <c r="AH95" s="960"/>
      <c r="AI95" s="960"/>
      <c r="AJ95" s="960"/>
      <c r="AK95" s="960"/>
      <c r="AL95" s="960"/>
      <c r="AM95" s="960"/>
      <c r="AN95" s="960"/>
      <c r="AO95" s="960"/>
      <c r="AP95" s="960"/>
      <c r="AQ95" s="960"/>
      <c r="AR95" s="960"/>
      <c r="AS95" s="960"/>
      <c r="AT95" s="960"/>
      <c r="AU95" s="960"/>
      <c r="AV95" s="960"/>
      <c r="AW95" s="960"/>
      <c r="AX95" s="960"/>
      <c r="AY95" s="960"/>
      <c r="AZ95" s="960"/>
      <c r="BA95" s="960"/>
      <c r="BB95" s="960"/>
      <c r="BC95" s="960"/>
      <c r="BD95" s="960"/>
      <c r="BE95" s="960"/>
      <c r="BF95" s="960"/>
      <c r="BG95" s="960"/>
      <c r="BH95" s="960"/>
      <c r="BI95" s="960"/>
      <c r="BJ95" s="960"/>
      <c r="BK95" s="960"/>
      <c r="BL95" s="960"/>
      <c r="BM95" s="960"/>
    </row>
    <row r="96" spans="27:65">
      <c r="AA96" s="960"/>
      <c r="AB96" s="960"/>
      <c r="AC96" s="960"/>
      <c r="AD96" s="960"/>
      <c r="AE96" s="960"/>
      <c r="AF96" s="960"/>
      <c r="AG96" s="960"/>
      <c r="AH96" s="960"/>
      <c r="AI96" s="960"/>
      <c r="AJ96" s="960"/>
      <c r="AK96" s="960"/>
      <c r="AL96" s="960"/>
      <c r="AM96" s="960"/>
      <c r="AN96" s="960"/>
      <c r="AO96" s="960"/>
      <c r="AP96" s="960"/>
      <c r="AQ96" s="960"/>
      <c r="AR96" s="960"/>
      <c r="AS96" s="960"/>
      <c r="AT96" s="960"/>
      <c r="AU96" s="960"/>
      <c r="AV96" s="960"/>
      <c r="AW96" s="960"/>
      <c r="AX96" s="960"/>
      <c r="AY96" s="960"/>
      <c r="AZ96" s="960"/>
      <c r="BA96" s="960"/>
      <c r="BB96" s="960"/>
      <c r="BC96" s="960"/>
      <c r="BD96" s="960"/>
      <c r="BE96" s="960"/>
      <c r="BF96" s="960"/>
      <c r="BG96" s="960"/>
      <c r="BH96" s="960"/>
      <c r="BI96" s="960"/>
      <c r="BJ96" s="960"/>
      <c r="BK96" s="960"/>
      <c r="BL96" s="960"/>
      <c r="BM96" s="960"/>
    </row>
    <row r="97" spans="27:65">
      <c r="AA97" s="960"/>
      <c r="AB97" s="960"/>
      <c r="AC97" s="960"/>
      <c r="AD97" s="960"/>
      <c r="AE97" s="960"/>
      <c r="AF97" s="960"/>
      <c r="AG97" s="960"/>
      <c r="AH97" s="960"/>
      <c r="AI97" s="960"/>
      <c r="AJ97" s="960"/>
      <c r="AK97" s="960"/>
      <c r="AL97" s="960"/>
      <c r="AM97" s="960"/>
      <c r="AN97" s="960"/>
      <c r="AO97" s="960"/>
      <c r="AP97" s="960"/>
      <c r="AQ97" s="960"/>
      <c r="AR97" s="960"/>
      <c r="AS97" s="960"/>
      <c r="AT97" s="960"/>
      <c r="AU97" s="960"/>
      <c r="AV97" s="960"/>
      <c r="AW97" s="960"/>
      <c r="AX97" s="960"/>
      <c r="AY97" s="960"/>
      <c r="AZ97" s="960"/>
      <c r="BA97" s="960"/>
      <c r="BB97" s="960"/>
      <c r="BC97" s="960"/>
      <c r="BD97" s="960"/>
      <c r="BE97" s="960"/>
      <c r="BF97" s="960"/>
      <c r="BG97" s="960"/>
      <c r="BH97" s="960"/>
      <c r="BI97" s="960"/>
      <c r="BJ97" s="960"/>
      <c r="BK97" s="960"/>
      <c r="BL97" s="960"/>
      <c r="BM97" s="960"/>
    </row>
    <row r="98" spans="27:65">
      <c r="AA98" s="960"/>
      <c r="AB98" s="960"/>
      <c r="AC98" s="960"/>
      <c r="AD98" s="960"/>
      <c r="AE98" s="960"/>
      <c r="AF98" s="960"/>
      <c r="AG98" s="960"/>
      <c r="AH98" s="960"/>
      <c r="AI98" s="960"/>
      <c r="AJ98" s="960"/>
      <c r="AK98" s="960"/>
      <c r="AL98" s="960"/>
      <c r="AM98" s="960"/>
      <c r="AN98" s="960"/>
      <c r="AO98" s="960"/>
      <c r="AP98" s="960"/>
      <c r="AQ98" s="960"/>
      <c r="AR98" s="960"/>
      <c r="AS98" s="960"/>
      <c r="AT98" s="960"/>
      <c r="AU98" s="960"/>
      <c r="AV98" s="960"/>
      <c r="AW98" s="960"/>
      <c r="AX98" s="960"/>
      <c r="AY98" s="960"/>
      <c r="AZ98" s="960"/>
      <c r="BA98" s="960"/>
      <c r="BB98" s="960"/>
      <c r="BC98" s="960"/>
      <c r="BD98" s="960"/>
      <c r="BE98" s="960"/>
      <c r="BF98" s="960"/>
      <c r="BG98" s="960"/>
      <c r="BH98" s="960"/>
      <c r="BI98" s="960"/>
      <c r="BJ98" s="960"/>
      <c r="BK98" s="960"/>
      <c r="BL98" s="960"/>
      <c r="BM98" s="960"/>
    </row>
    <row r="99" spans="27:65">
      <c r="AA99" s="960"/>
      <c r="AB99" s="960"/>
      <c r="AC99" s="960"/>
      <c r="AD99" s="960"/>
      <c r="AE99" s="960"/>
      <c r="AF99" s="960"/>
      <c r="AG99" s="960"/>
      <c r="AH99" s="960"/>
      <c r="AI99" s="960"/>
      <c r="AJ99" s="960"/>
      <c r="AK99" s="960"/>
      <c r="AL99" s="960"/>
      <c r="AM99" s="960"/>
      <c r="AN99" s="960"/>
      <c r="AO99" s="960"/>
      <c r="AP99" s="960"/>
      <c r="AQ99" s="960"/>
      <c r="AR99" s="960"/>
      <c r="AS99" s="960"/>
      <c r="AT99" s="960"/>
      <c r="AU99" s="960"/>
      <c r="AV99" s="960"/>
      <c r="AW99" s="960"/>
      <c r="AX99" s="960"/>
      <c r="AY99" s="960"/>
      <c r="AZ99" s="960"/>
      <c r="BA99" s="960"/>
      <c r="BB99" s="960"/>
      <c r="BC99" s="960"/>
      <c r="BD99" s="960"/>
      <c r="BE99" s="960"/>
      <c r="BF99" s="960"/>
      <c r="BG99" s="960"/>
      <c r="BH99" s="960"/>
      <c r="BI99" s="960"/>
      <c r="BJ99" s="960"/>
      <c r="BK99" s="960"/>
      <c r="BL99" s="960"/>
      <c r="BM99" s="960"/>
    </row>
    <row r="100" spans="27:65">
      <c r="AA100" s="960"/>
      <c r="AB100" s="960"/>
      <c r="AC100" s="960"/>
      <c r="AD100" s="960"/>
      <c r="AE100" s="960"/>
      <c r="AF100" s="960"/>
      <c r="AG100" s="960"/>
      <c r="AH100" s="960"/>
      <c r="AI100" s="960"/>
      <c r="AJ100" s="960"/>
      <c r="AK100" s="960"/>
      <c r="AL100" s="960"/>
      <c r="AM100" s="960"/>
      <c r="AN100" s="960"/>
      <c r="AO100" s="960"/>
      <c r="AP100" s="960"/>
      <c r="AQ100" s="960"/>
      <c r="AR100" s="960"/>
      <c r="AS100" s="960"/>
      <c r="AT100" s="960"/>
      <c r="AU100" s="960"/>
      <c r="AV100" s="960"/>
      <c r="AW100" s="960"/>
      <c r="AX100" s="960"/>
      <c r="AY100" s="960"/>
      <c r="AZ100" s="960"/>
      <c r="BA100" s="960"/>
      <c r="BB100" s="960"/>
      <c r="BC100" s="960"/>
      <c r="BD100" s="960"/>
      <c r="BE100" s="960"/>
      <c r="BF100" s="960"/>
      <c r="BG100" s="960"/>
      <c r="BH100" s="960"/>
      <c r="BI100" s="960"/>
      <c r="BJ100" s="960"/>
      <c r="BK100" s="960"/>
      <c r="BL100" s="960"/>
      <c r="BM100" s="960"/>
    </row>
    <row r="101" spans="27:65">
      <c r="AA101" s="960"/>
      <c r="AB101" s="960"/>
      <c r="AC101" s="960"/>
      <c r="AD101" s="960"/>
      <c r="AE101" s="960"/>
      <c r="AF101" s="960"/>
      <c r="AG101" s="960"/>
      <c r="AH101" s="960"/>
      <c r="AI101" s="960"/>
      <c r="AJ101" s="960"/>
      <c r="AK101" s="960"/>
      <c r="AL101" s="960"/>
      <c r="AM101" s="960"/>
      <c r="AN101" s="960"/>
      <c r="AO101" s="960"/>
      <c r="AP101" s="960"/>
      <c r="AQ101" s="960"/>
      <c r="AR101" s="960"/>
      <c r="AS101" s="960"/>
      <c r="AT101" s="960"/>
      <c r="AU101" s="960"/>
      <c r="AV101" s="960"/>
      <c r="AW101" s="960"/>
      <c r="AX101" s="960"/>
      <c r="AY101" s="960"/>
      <c r="AZ101" s="960"/>
      <c r="BA101" s="960"/>
      <c r="BB101" s="960"/>
      <c r="BC101" s="960"/>
      <c r="BD101" s="960"/>
      <c r="BE101" s="960"/>
      <c r="BF101" s="960"/>
      <c r="BG101" s="960"/>
      <c r="BH101" s="960"/>
      <c r="BI101" s="960"/>
      <c r="BJ101" s="960"/>
      <c r="BK101" s="960"/>
      <c r="BL101" s="960"/>
      <c r="BM101" s="960"/>
    </row>
    <row r="102" spans="27:65">
      <c r="AA102" s="960"/>
      <c r="AB102" s="960"/>
      <c r="AC102" s="960"/>
      <c r="AD102" s="960"/>
      <c r="AE102" s="960"/>
      <c r="AF102" s="960"/>
      <c r="AG102" s="960"/>
      <c r="AH102" s="960"/>
      <c r="AI102" s="960"/>
      <c r="AJ102" s="960"/>
      <c r="AK102" s="960"/>
      <c r="AL102" s="960"/>
      <c r="AM102" s="960"/>
      <c r="AN102" s="960"/>
      <c r="AO102" s="960"/>
      <c r="AP102" s="960"/>
      <c r="AQ102" s="960"/>
      <c r="AR102" s="960"/>
      <c r="AS102" s="960"/>
      <c r="AT102" s="960"/>
      <c r="AU102" s="960"/>
      <c r="AV102" s="960"/>
      <c r="AW102" s="960"/>
      <c r="AX102" s="960"/>
      <c r="AY102" s="960"/>
      <c r="AZ102" s="960"/>
      <c r="BA102" s="960"/>
      <c r="BB102" s="960"/>
      <c r="BC102" s="960"/>
      <c r="BD102" s="960"/>
      <c r="BE102" s="960"/>
      <c r="BF102" s="960"/>
      <c r="BG102" s="960"/>
      <c r="BH102" s="960"/>
      <c r="BI102" s="960"/>
      <c r="BJ102" s="960"/>
      <c r="BK102" s="960"/>
      <c r="BL102" s="960"/>
      <c r="BM102" s="960"/>
    </row>
    <row r="103" spans="27:65">
      <c r="AA103" s="960"/>
      <c r="AB103" s="960"/>
      <c r="AC103" s="960"/>
      <c r="AD103" s="960"/>
      <c r="AE103" s="960"/>
      <c r="AF103" s="960"/>
      <c r="AG103" s="960"/>
      <c r="AH103" s="960"/>
      <c r="AI103" s="960"/>
      <c r="AJ103" s="960"/>
      <c r="AK103" s="960"/>
      <c r="AL103" s="960"/>
      <c r="AM103" s="960"/>
      <c r="AN103" s="960"/>
      <c r="AO103" s="960"/>
      <c r="AP103" s="960"/>
      <c r="AQ103" s="960"/>
      <c r="AR103" s="960"/>
      <c r="AS103" s="960"/>
      <c r="AT103" s="960"/>
      <c r="AU103" s="960"/>
      <c r="AV103" s="960"/>
      <c r="AW103" s="960"/>
      <c r="AX103" s="960"/>
      <c r="AY103" s="960"/>
      <c r="AZ103" s="960"/>
      <c r="BA103" s="960"/>
      <c r="BB103" s="960"/>
      <c r="BC103" s="960"/>
      <c r="BD103" s="960"/>
      <c r="BE103" s="960"/>
      <c r="BF103" s="960"/>
      <c r="BG103" s="960"/>
      <c r="BH103" s="960"/>
      <c r="BI103" s="960"/>
      <c r="BJ103" s="960"/>
      <c r="BK103" s="960"/>
      <c r="BL103" s="960"/>
      <c r="BM103" s="960"/>
    </row>
    <row r="104" spans="27:65">
      <c r="AA104" s="960"/>
      <c r="AB104" s="960"/>
      <c r="AC104" s="960"/>
      <c r="AD104" s="960"/>
      <c r="AE104" s="960"/>
      <c r="AF104" s="960"/>
      <c r="AG104" s="960"/>
      <c r="AH104" s="960"/>
      <c r="AI104" s="960"/>
      <c r="AJ104" s="960"/>
      <c r="AK104" s="960"/>
      <c r="AL104" s="960"/>
      <c r="AM104" s="960"/>
      <c r="AN104" s="960"/>
      <c r="AO104" s="960"/>
      <c r="AP104" s="960"/>
      <c r="AQ104" s="960"/>
      <c r="AR104" s="960"/>
      <c r="AS104" s="960"/>
      <c r="AT104" s="960"/>
      <c r="AU104" s="960"/>
      <c r="AV104" s="960"/>
      <c r="AW104" s="960"/>
      <c r="AX104" s="960"/>
      <c r="AY104" s="960"/>
      <c r="AZ104" s="960"/>
      <c r="BA104" s="960"/>
      <c r="BB104" s="960"/>
      <c r="BC104" s="960"/>
      <c r="BD104" s="960"/>
      <c r="BE104" s="960"/>
      <c r="BF104" s="960"/>
      <c r="BG104" s="960"/>
      <c r="BH104" s="960"/>
      <c r="BI104" s="960"/>
      <c r="BJ104" s="960"/>
      <c r="BK104" s="960"/>
      <c r="BL104" s="960"/>
      <c r="BM104" s="960"/>
    </row>
    <row r="105" spans="27:65">
      <c r="AA105" s="960"/>
      <c r="AB105" s="960"/>
      <c r="AC105" s="960"/>
      <c r="AD105" s="960"/>
      <c r="AE105" s="960"/>
      <c r="AF105" s="960"/>
      <c r="AG105" s="960"/>
      <c r="AH105" s="960"/>
      <c r="AI105" s="960"/>
      <c r="AJ105" s="960"/>
      <c r="AK105" s="960"/>
      <c r="AL105" s="960"/>
      <c r="AM105" s="960"/>
      <c r="AN105" s="960"/>
      <c r="AO105" s="960"/>
      <c r="AP105" s="960"/>
      <c r="AQ105" s="960"/>
      <c r="AR105" s="960"/>
      <c r="AS105" s="960"/>
      <c r="AT105" s="960"/>
      <c r="AU105" s="960"/>
      <c r="AV105" s="960"/>
      <c r="AW105" s="960"/>
      <c r="AX105" s="960"/>
      <c r="AY105" s="960"/>
      <c r="AZ105" s="960"/>
      <c r="BA105" s="960"/>
      <c r="BB105" s="960"/>
      <c r="BC105" s="960"/>
      <c r="BD105" s="960"/>
      <c r="BE105" s="960"/>
      <c r="BF105" s="960"/>
      <c r="BG105" s="960"/>
      <c r="BH105" s="960"/>
      <c r="BI105" s="960"/>
      <c r="BJ105" s="960"/>
      <c r="BK105" s="960"/>
      <c r="BL105" s="960"/>
      <c r="BM105" s="960"/>
    </row>
    <row r="106" spans="27:65">
      <c r="AA106" s="960"/>
      <c r="AB106" s="960"/>
      <c r="AC106" s="960"/>
      <c r="AD106" s="960"/>
      <c r="AE106" s="960"/>
      <c r="AF106" s="960"/>
      <c r="AG106" s="960"/>
      <c r="AH106" s="960"/>
      <c r="AI106" s="960"/>
      <c r="AJ106" s="960"/>
      <c r="AK106" s="960"/>
      <c r="AL106" s="960"/>
      <c r="AM106" s="960"/>
      <c r="AN106" s="960"/>
      <c r="AO106" s="960"/>
      <c r="AP106" s="960"/>
      <c r="AQ106" s="960"/>
      <c r="AR106" s="960"/>
      <c r="AS106" s="960"/>
      <c r="AT106" s="960"/>
      <c r="AU106" s="960"/>
      <c r="AV106" s="960"/>
      <c r="AW106" s="960"/>
      <c r="AX106" s="960"/>
      <c r="AY106" s="960"/>
      <c r="AZ106" s="960"/>
      <c r="BA106" s="960"/>
      <c r="BB106" s="960"/>
      <c r="BC106" s="960"/>
      <c r="BD106" s="960"/>
      <c r="BE106" s="960"/>
      <c r="BF106" s="960"/>
      <c r="BG106" s="960"/>
      <c r="BH106" s="960"/>
      <c r="BI106" s="960"/>
      <c r="BJ106" s="960"/>
      <c r="BK106" s="960"/>
      <c r="BL106" s="960"/>
      <c r="BM106" s="960"/>
    </row>
    <row r="107" spans="27:65">
      <c r="AA107" s="960"/>
      <c r="AB107" s="960"/>
      <c r="AC107" s="960"/>
      <c r="AD107" s="960"/>
      <c r="AE107" s="960"/>
      <c r="AF107" s="960"/>
      <c r="AG107" s="960"/>
      <c r="AH107" s="960"/>
      <c r="AI107" s="960"/>
      <c r="AJ107" s="960"/>
      <c r="AK107" s="960"/>
      <c r="AL107" s="960"/>
      <c r="AM107" s="960"/>
      <c r="AN107" s="960"/>
      <c r="AO107" s="960"/>
      <c r="AP107" s="960"/>
      <c r="AQ107" s="960"/>
      <c r="AR107" s="960"/>
      <c r="AS107" s="960"/>
      <c r="AT107" s="960"/>
      <c r="AU107" s="960"/>
      <c r="AV107" s="960"/>
      <c r="AW107" s="960"/>
      <c r="AX107" s="960"/>
      <c r="AY107" s="960"/>
      <c r="AZ107" s="960"/>
      <c r="BA107" s="960"/>
      <c r="BB107" s="960"/>
      <c r="BC107" s="960"/>
      <c r="BD107" s="960"/>
      <c r="BE107" s="960"/>
      <c r="BF107" s="960"/>
      <c r="BG107" s="960"/>
      <c r="BH107" s="960"/>
      <c r="BI107" s="960"/>
      <c r="BJ107" s="960"/>
      <c r="BK107" s="960"/>
      <c r="BL107" s="960"/>
      <c r="BM107" s="960"/>
    </row>
    <row r="108" spans="27:65">
      <c r="AA108" s="960"/>
      <c r="AB108" s="960"/>
      <c r="AC108" s="960"/>
      <c r="AD108" s="960"/>
      <c r="AE108" s="960"/>
      <c r="AF108" s="960"/>
      <c r="AG108" s="960"/>
      <c r="AH108" s="960"/>
      <c r="AI108" s="960"/>
      <c r="AJ108" s="960"/>
      <c r="AK108" s="960"/>
      <c r="AL108" s="960"/>
      <c r="AM108" s="960"/>
      <c r="AN108" s="960"/>
      <c r="AO108" s="960"/>
      <c r="AP108" s="960"/>
      <c r="AQ108" s="960"/>
      <c r="AR108" s="960"/>
      <c r="AS108" s="960"/>
      <c r="AT108" s="960"/>
      <c r="AU108" s="960"/>
      <c r="AV108" s="960"/>
      <c r="AW108" s="960"/>
      <c r="AX108" s="960"/>
      <c r="AY108" s="960"/>
      <c r="AZ108" s="960"/>
      <c r="BA108" s="960"/>
      <c r="BB108" s="960"/>
      <c r="BC108" s="960"/>
      <c r="BD108" s="960"/>
      <c r="BE108" s="960"/>
      <c r="BF108" s="960"/>
      <c r="BG108" s="960"/>
      <c r="BH108" s="960"/>
      <c r="BI108" s="960"/>
      <c r="BJ108" s="960"/>
      <c r="BK108" s="960"/>
      <c r="BL108" s="960"/>
      <c r="BM108" s="960"/>
    </row>
    <row r="109" spans="27:65">
      <c r="AA109" s="960"/>
      <c r="AB109" s="960"/>
      <c r="AC109" s="960"/>
      <c r="AD109" s="960"/>
      <c r="AE109" s="960"/>
      <c r="AF109" s="960"/>
      <c r="AG109" s="960"/>
      <c r="AH109" s="960"/>
      <c r="AI109" s="960"/>
      <c r="AJ109" s="960"/>
      <c r="AK109" s="960"/>
      <c r="AL109" s="960"/>
      <c r="AM109" s="960"/>
      <c r="AN109" s="960"/>
      <c r="AO109" s="960"/>
      <c r="AP109" s="960"/>
      <c r="AQ109" s="960"/>
      <c r="AR109" s="960"/>
      <c r="AS109" s="960"/>
      <c r="AT109" s="960"/>
      <c r="AU109" s="960"/>
      <c r="AV109" s="960"/>
      <c r="AW109" s="960"/>
      <c r="AX109" s="960"/>
      <c r="AY109" s="960"/>
      <c r="AZ109" s="960"/>
      <c r="BA109" s="960"/>
      <c r="BB109" s="960"/>
      <c r="BC109" s="960"/>
      <c r="BD109" s="960"/>
      <c r="BE109" s="960"/>
      <c r="BF109" s="960"/>
      <c r="BG109" s="960"/>
      <c r="BH109" s="960"/>
      <c r="BI109" s="960"/>
      <c r="BJ109" s="960"/>
      <c r="BK109" s="960"/>
      <c r="BL109" s="960"/>
      <c r="BM109" s="960"/>
    </row>
    <row r="110" spans="27:65">
      <c r="AA110" s="960"/>
      <c r="AB110" s="960"/>
      <c r="AC110" s="960"/>
      <c r="AD110" s="960"/>
      <c r="AE110" s="960"/>
      <c r="AF110" s="960"/>
      <c r="AG110" s="960"/>
      <c r="AH110" s="960"/>
      <c r="AI110" s="960"/>
      <c r="AJ110" s="960"/>
      <c r="AK110" s="960"/>
      <c r="AL110" s="960"/>
      <c r="AM110" s="960"/>
      <c r="AN110" s="960"/>
      <c r="AO110" s="960"/>
      <c r="AP110" s="960"/>
      <c r="AQ110" s="960"/>
      <c r="AR110" s="960"/>
      <c r="AS110" s="960"/>
      <c r="AT110" s="960"/>
      <c r="AU110" s="960"/>
      <c r="AV110" s="960"/>
      <c r="AW110" s="960"/>
      <c r="AX110" s="960"/>
      <c r="AY110" s="960"/>
      <c r="AZ110" s="960"/>
      <c r="BA110" s="960"/>
      <c r="BB110" s="960"/>
      <c r="BC110" s="960"/>
      <c r="BD110" s="960"/>
      <c r="BE110" s="960"/>
      <c r="BF110" s="960"/>
      <c r="BG110" s="960"/>
      <c r="BH110" s="960"/>
      <c r="BI110" s="960"/>
      <c r="BJ110" s="960"/>
      <c r="BK110" s="960"/>
      <c r="BL110" s="960"/>
      <c r="BM110" s="960"/>
    </row>
    <row r="111" spans="27:65">
      <c r="AA111" s="960"/>
      <c r="AB111" s="960"/>
      <c r="AC111" s="960"/>
      <c r="AD111" s="960"/>
      <c r="AE111" s="960"/>
      <c r="AF111" s="960"/>
      <c r="AG111" s="960"/>
      <c r="AH111" s="960"/>
      <c r="AI111" s="960"/>
      <c r="AJ111" s="960"/>
      <c r="AK111" s="960"/>
      <c r="AL111" s="960"/>
      <c r="AM111" s="960"/>
      <c r="AN111" s="960"/>
      <c r="AO111" s="960"/>
      <c r="AP111" s="960"/>
      <c r="AQ111" s="960"/>
      <c r="AR111" s="960"/>
      <c r="AS111" s="960"/>
      <c r="AT111" s="960"/>
      <c r="AU111" s="960"/>
      <c r="AV111" s="960"/>
      <c r="AW111" s="960"/>
      <c r="AX111" s="960"/>
      <c r="AY111" s="960"/>
      <c r="AZ111" s="960"/>
      <c r="BA111" s="960"/>
      <c r="BB111" s="960"/>
      <c r="BC111" s="960"/>
      <c r="BD111" s="960"/>
      <c r="BE111" s="960"/>
      <c r="BF111" s="960"/>
      <c r="BG111" s="960"/>
      <c r="BH111" s="960"/>
      <c r="BI111" s="960"/>
      <c r="BJ111" s="960"/>
      <c r="BK111" s="960"/>
      <c r="BL111" s="960"/>
      <c r="BM111" s="960"/>
    </row>
    <row r="112" spans="27:65">
      <c r="AA112" s="960"/>
      <c r="AB112" s="960"/>
      <c r="AC112" s="960"/>
      <c r="AD112" s="960"/>
      <c r="AE112" s="960"/>
      <c r="AF112" s="960"/>
      <c r="AG112" s="960"/>
      <c r="AH112" s="960"/>
      <c r="AI112" s="960"/>
      <c r="AJ112" s="960"/>
      <c r="AK112" s="960"/>
      <c r="AL112" s="960"/>
      <c r="AM112" s="960"/>
      <c r="AN112" s="960"/>
      <c r="AO112" s="960"/>
      <c r="AP112" s="960"/>
      <c r="AQ112" s="960"/>
      <c r="AR112" s="960"/>
      <c r="AS112" s="960"/>
      <c r="AT112" s="960"/>
      <c r="AU112" s="960"/>
      <c r="AV112" s="960"/>
      <c r="AW112" s="960"/>
      <c r="AX112" s="960"/>
      <c r="AY112" s="960"/>
      <c r="AZ112" s="960"/>
      <c r="BA112" s="960"/>
      <c r="BB112" s="960"/>
      <c r="BC112" s="960"/>
      <c r="BD112" s="960"/>
      <c r="BE112" s="960"/>
      <c r="BF112" s="960"/>
      <c r="BG112" s="960"/>
      <c r="BH112" s="960"/>
      <c r="BI112" s="960"/>
      <c r="BJ112" s="960"/>
      <c r="BK112" s="960"/>
      <c r="BL112" s="960"/>
      <c r="BM112" s="960"/>
    </row>
    <row r="113" spans="27:65">
      <c r="AA113" s="960"/>
      <c r="AB113" s="960"/>
      <c r="AC113" s="960"/>
      <c r="AD113" s="960"/>
      <c r="AE113" s="960"/>
      <c r="AF113" s="960"/>
      <c r="AG113" s="960"/>
      <c r="AH113" s="960"/>
      <c r="AI113" s="960"/>
      <c r="AJ113" s="960"/>
      <c r="AK113" s="960"/>
      <c r="AL113" s="960"/>
      <c r="AM113" s="960"/>
      <c r="AN113" s="960"/>
      <c r="AO113" s="960"/>
      <c r="AP113" s="960"/>
      <c r="AQ113" s="960"/>
      <c r="AR113" s="960"/>
      <c r="AS113" s="960"/>
      <c r="AT113" s="960"/>
      <c r="AU113" s="960"/>
      <c r="AV113" s="960"/>
      <c r="AW113" s="960"/>
      <c r="AX113" s="960"/>
      <c r="AY113" s="960"/>
      <c r="AZ113" s="960"/>
      <c r="BA113" s="960"/>
      <c r="BB113" s="960"/>
      <c r="BC113" s="960"/>
      <c r="BD113" s="960"/>
      <c r="BE113" s="960"/>
      <c r="BF113" s="960"/>
      <c r="BG113" s="960"/>
      <c r="BH113" s="960"/>
      <c r="BI113" s="960"/>
      <c r="BJ113" s="960"/>
      <c r="BK113" s="960"/>
      <c r="BL113" s="960"/>
      <c r="BM113" s="960"/>
    </row>
    <row r="114" spans="27:65">
      <c r="AA114" s="960"/>
      <c r="AB114" s="960"/>
      <c r="AC114" s="960"/>
      <c r="AD114" s="960"/>
      <c r="AE114" s="960"/>
      <c r="AF114" s="960"/>
      <c r="AG114" s="960"/>
      <c r="AH114" s="960"/>
      <c r="AI114" s="960"/>
      <c r="AJ114" s="960"/>
      <c r="AK114" s="960"/>
      <c r="AL114" s="960"/>
      <c r="AM114" s="960"/>
      <c r="AN114" s="960"/>
      <c r="AO114" s="960"/>
      <c r="AP114" s="960"/>
      <c r="AQ114" s="960"/>
      <c r="AR114" s="960"/>
      <c r="AS114" s="960"/>
      <c r="AT114" s="960"/>
      <c r="AU114" s="960"/>
      <c r="AV114" s="960"/>
      <c r="AW114" s="960"/>
      <c r="AX114" s="960"/>
      <c r="AY114" s="960"/>
      <c r="AZ114" s="960"/>
      <c r="BA114" s="960"/>
      <c r="BB114" s="960"/>
      <c r="BC114" s="960"/>
      <c r="BD114" s="960"/>
      <c r="BE114" s="960"/>
      <c r="BF114" s="960"/>
      <c r="BG114" s="960"/>
      <c r="BH114" s="960"/>
      <c r="BI114" s="960"/>
      <c r="BJ114" s="960"/>
      <c r="BK114" s="960"/>
      <c r="BL114" s="960"/>
      <c r="BM114" s="960"/>
    </row>
    <row r="115" spans="27:65">
      <c r="AA115" s="960"/>
      <c r="AB115" s="960"/>
      <c r="AC115" s="960"/>
      <c r="AD115" s="960"/>
      <c r="AE115" s="960"/>
      <c r="AF115" s="960"/>
      <c r="AG115" s="960"/>
      <c r="AH115" s="960"/>
      <c r="AI115" s="960"/>
      <c r="AJ115" s="960"/>
      <c r="AK115" s="960"/>
      <c r="AL115" s="960"/>
      <c r="AM115" s="960"/>
      <c r="AN115" s="960"/>
      <c r="AO115" s="960"/>
      <c r="AP115" s="960"/>
      <c r="AQ115" s="960"/>
      <c r="AR115" s="960"/>
      <c r="AS115" s="960"/>
      <c r="AT115" s="960"/>
      <c r="AU115" s="960"/>
      <c r="AV115" s="960"/>
      <c r="AW115" s="960"/>
      <c r="AX115" s="960"/>
      <c r="AY115" s="960"/>
      <c r="AZ115" s="960"/>
      <c r="BA115" s="960"/>
      <c r="BB115" s="960"/>
      <c r="BC115" s="960"/>
      <c r="BD115" s="960"/>
      <c r="BE115" s="960"/>
      <c r="BF115" s="960"/>
      <c r="BG115" s="960"/>
      <c r="BH115" s="960"/>
      <c r="BI115" s="960"/>
      <c r="BJ115" s="960"/>
      <c r="BK115" s="960"/>
      <c r="BL115" s="960"/>
      <c r="BM115" s="960"/>
    </row>
    <row r="116" spans="27:65">
      <c r="AA116" s="960"/>
      <c r="AB116" s="960"/>
      <c r="AC116" s="960"/>
      <c r="AD116" s="960"/>
      <c r="AE116" s="960"/>
      <c r="AF116" s="960"/>
      <c r="AG116" s="960"/>
      <c r="AH116" s="960"/>
      <c r="AI116" s="960"/>
      <c r="AJ116" s="960"/>
      <c r="AK116" s="960"/>
      <c r="AL116" s="960"/>
      <c r="AM116" s="960"/>
      <c r="AN116" s="960"/>
      <c r="AO116" s="960"/>
      <c r="AP116" s="960"/>
      <c r="AQ116" s="960"/>
      <c r="AR116" s="960"/>
      <c r="AS116" s="960"/>
      <c r="AT116" s="960"/>
      <c r="AU116" s="960"/>
      <c r="AV116" s="960"/>
      <c r="AW116" s="960"/>
      <c r="AX116" s="960"/>
      <c r="AY116" s="960"/>
      <c r="AZ116" s="960"/>
      <c r="BA116" s="960"/>
      <c r="BB116" s="960"/>
      <c r="BC116" s="960"/>
      <c r="BD116" s="960"/>
      <c r="BE116" s="960"/>
      <c r="BF116" s="960"/>
      <c r="BG116" s="960"/>
      <c r="BH116" s="960"/>
      <c r="BI116" s="960"/>
      <c r="BJ116" s="960"/>
      <c r="BK116" s="960"/>
      <c r="BL116" s="960"/>
      <c r="BM116" s="960"/>
    </row>
    <row r="117" spans="27:65">
      <c r="AA117" s="960"/>
      <c r="AB117" s="960"/>
      <c r="AC117" s="960"/>
      <c r="AD117" s="960"/>
      <c r="AE117" s="960"/>
      <c r="AF117" s="960"/>
      <c r="AG117" s="960"/>
      <c r="AH117" s="960"/>
      <c r="AI117" s="960"/>
      <c r="AJ117" s="960"/>
      <c r="AK117" s="960"/>
      <c r="AL117" s="960"/>
      <c r="AM117" s="960"/>
      <c r="AN117" s="960"/>
      <c r="AO117" s="960"/>
      <c r="AP117" s="960"/>
      <c r="AQ117" s="960"/>
      <c r="AR117" s="960"/>
      <c r="AS117" s="960"/>
      <c r="AT117" s="960"/>
      <c r="AU117" s="960"/>
      <c r="AV117" s="960"/>
      <c r="AW117" s="960"/>
      <c r="AX117" s="960"/>
      <c r="AY117" s="960"/>
      <c r="AZ117" s="960"/>
      <c r="BA117" s="960"/>
      <c r="BB117" s="960"/>
      <c r="BC117" s="960"/>
      <c r="BD117" s="960"/>
      <c r="BE117" s="960"/>
      <c r="BF117" s="960"/>
      <c r="BG117" s="960"/>
      <c r="BH117" s="960"/>
      <c r="BI117" s="960"/>
      <c r="BJ117" s="960"/>
      <c r="BK117" s="960"/>
      <c r="BL117" s="960"/>
      <c r="BM117" s="960"/>
    </row>
    <row r="118" spans="27:65">
      <c r="AA118" s="960"/>
      <c r="AB118" s="960"/>
      <c r="AC118" s="960"/>
      <c r="AD118" s="960"/>
      <c r="AE118" s="960"/>
      <c r="AF118" s="960"/>
      <c r="AG118" s="960"/>
      <c r="AH118" s="960"/>
      <c r="AI118" s="960"/>
      <c r="AJ118" s="960"/>
      <c r="AK118" s="960"/>
      <c r="AL118" s="960"/>
      <c r="AM118" s="960"/>
      <c r="AN118" s="960"/>
      <c r="AO118" s="960"/>
      <c r="AP118" s="960"/>
      <c r="AQ118" s="960"/>
      <c r="AR118" s="960"/>
      <c r="AS118" s="960"/>
      <c r="AT118" s="960"/>
      <c r="AU118" s="960"/>
      <c r="AV118" s="960"/>
      <c r="AW118" s="960"/>
      <c r="AX118" s="960"/>
      <c r="AY118" s="960"/>
      <c r="AZ118" s="960"/>
      <c r="BA118" s="960"/>
      <c r="BB118" s="960"/>
      <c r="BC118" s="960"/>
      <c r="BD118" s="960"/>
      <c r="BE118" s="960"/>
      <c r="BF118" s="960"/>
      <c r="BG118" s="960"/>
      <c r="BH118" s="960"/>
      <c r="BI118" s="960"/>
      <c r="BJ118" s="960"/>
      <c r="BK118" s="960"/>
      <c r="BL118" s="960"/>
      <c r="BM118" s="960"/>
    </row>
    <row r="119" spans="27:65">
      <c r="AA119" s="960"/>
      <c r="AB119" s="960"/>
      <c r="AC119" s="960"/>
      <c r="AD119" s="960"/>
      <c r="AE119" s="960"/>
      <c r="AF119" s="960"/>
      <c r="AG119" s="960"/>
      <c r="AH119" s="960"/>
      <c r="AI119" s="960"/>
      <c r="AJ119" s="960"/>
      <c r="AK119" s="960"/>
      <c r="AL119" s="960"/>
      <c r="AM119" s="960"/>
      <c r="AN119" s="960"/>
      <c r="AO119" s="960"/>
      <c r="AP119" s="960"/>
      <c r="AQ119" s="960"/>
      <c r="AR119" s="960"/>
      <c r="AS119" s="960"/>
      <c r="AT119" s="960"/>
      <c r="AU119" s="960"/>
      <c r="AV119" s="960"/>
      <c r="AW119" s="960"/>
      <c r="AX119" s="960"/>
      <c r="AY119" s="960"/>
      <c r="AZ119" s="960"/>
      <c r="BA119" s="960"/>
      <c r="BB119" s="960"/>
      <c r="BC119" s="960"/>
      <c r="BD119" s="960"/>
      <c r="BE119" s="960"/>
      <c r="BF119" s="960"/>
      <c r="BG119" s="960"/>
      <c r="BH119" s="960"/>
      <c r="BI119" s="960"/>
      <c r="BJ119" s="960"/>
      <c r="BK119" s="960"/>
      <c r="BL119" s="960"/>
      <c r="BM119" s="960"/>
    </row>
    <row r="120" spans="27:65">
      <c r="AA120" s="960"/>
      <c r="AB120" s="960"/>
      <c r="AC120" s="960"/>
      <c r="AD120" s="960"/>
      <c r="AE120" s="960"/>
      <c r="AF120" s="960"/>
      <c r="AG120" s="960"/>
      <c r="AH120" s="960"/>
      <c r="AI120" s="960"/>
      <c r="AJ120" s="960"/>
      <c r="AK120" s="960"/>
      <c r="AL120" s="960"/>
      <c r="AM120" s="960"/>
      <c r="AN120" s="960"/>
      <c r="AO120" s="960"/>
      <c r="AP120" s="960"/>
      <c r="AQ120" s="960"/>
      <c r="AR120" s="960"/>
      <c r="AS120" s="960"/>
      <c r="AT120" s="960"/>
      <c r="AU120" s="960"/>
      <c r="AV120" s="960"/>
      <c r="AW120" s="960"/>
      <c r="AX120" s="960"/>
      <c r="AY120" s="960"/>
      <c r="AZ120" s="960"/>
      <c r="BA120" s="960"/>
      <c r="BB120" s="960"/>
      <c r="BC120" s="960"/>
      <c r="BD120" s="960"/>
      <c r="BE120" s="960"/>
      <c r="BF120" s="960"/>
      <c r="BG120" s="960"/>
      <c r="BH120" s="960"/>
      <c r="BI120" s="960"/>
      <c r="BJ120" s="960"/>
      <c r="BK120" s="960"/>
      <c r="BL120" s="960"/>
      <c r="BM120" s="960"/>
    </row>
    <row r="121" spans="27:65">
      <c r="AA121" s="960"/>
      <c r="AB121" s="960"/>
      <c r="AC121" s="960"/>
      <c r="AD121" s="960"/>
      <c r="AE121" s="960"/>
      <c r="AF121" s="960"/>
      <c r="AG121" s="960"/>
      <c r="AH121" s="960"/>
      <c r="AI121" s="960"/>
      <c r="AJ121" s="960"/>
      <c r="AK121" s="960"/>
      <c r="AL121" s="960"/>
      <c r="AM121" s="960"/>
      <c r="AN121" s="960"/>
      <c r="AO121" s="960"/>
      <c r="AP121" s="960"/>
      <c r="AQ121" s="960"/>
      <c r="AR121" s="960"/>
      <c r="AS121" s="960"/>
      <c r="AT121" s="960"/>
      <c r="AU121" s="960"/>
      <c r="AV121" s="960"/>
      <c r="AW121" s="960"/>
      <c r="AX121" s="960"/>
      <c r="AY121" s="960"/>
      <c r="AZ121" s="960"/>
      <c r="BA121" s="960"/>
      <c r="BB121" s="960"/>
      <c r="BC121" s="960"/>
      <c r="BD121" s="960"/>
      <c r="BE121" s="960"/>
      <c r="BF121" s="960"/>
      <c r="BG121" s="960"/>
      <c r="BH121" s="960"/>
      <c r="BI121" s="960"/>
      <c r="BJ121" s="960"/>
      <c r="BK121" s="960"/>
      <c r="BL121" s="960"/>
      <c r="BM121" s="960"/>
    </row>
    <row r="122" spans="27:65">
      <c r="AA122" s="960"/>
      <c r="AB122" s="960"/>
      <c r="AC122" s="960"/>
      <c r="AD122" s="960"/>
      <c r="AE122" s="960"/>
      <c r="AF122" s="960"/>
      <c r="AG122" s="960"/>
      <c r="AH122" s="960"/>
      <c r="AI122" s="960"/>
      <c r="AJ122" s="960"/>
      <c r="AK122" s="960"/>
      <c r="AL122" s="960"/>
      <c r="AM122" s="960"/>
      <c r="AN122" s="960"/>
      <c r="AO122" s="960"/>
      <c r="AP122" s="960"/>
      <c r="AQ122" s="960"/>
      <c r="AR122" s="960"/>
      <c r="AS122" s="960"/>
      <c r="AT122" s="960"/>
      <c r="AU122" s="960"/>
      <c r="AV122" s="960"/>
      <c r="AW122" s="960"/>
      <c r="AX122" s="960"/>
      <c r="AY122" s="960"/>
      <c r="AZ122" s="960"/>
      <c r="BA122" s="960"/>
      <c r="BB122" s="960"/>
      <c r="BC122" s="960"/>
      <c r="BD122" s="960"/>
      <c r="BE122" s="960"/>
      <c r="BF122" s="960"/>
      <c r="BG122" s="960"/>
      <c r="BH122" s="960"/>
      <c r="BI122" s="960"/>
      <c r="BJ122" s="960"/>
      <c r="BK122" s="960"/>
      <c r="BL122" s="960"/>
      <c r="BM122" s="960"/>
    </row>
    <row r="123" spans="27:65">
      <c r="AA123" s="960"/>
      <c r="AB123" s="960"/>
      <c r="AC123" s="960"/>
      <c r="AD123" s="960"/>
      <c r="AE123" s="960"/>
      <c r="AF123" s="960"/>
      <c r="AG123" s="960"/>
      <c r="AH123" s="960"/>
      <c r="AI123" s="960"/>
      <c r="AJ123" s="960"/>
      <c r="AK123" s="960"/>
      <c r="AL123" s="960"/>
      <c r="AM123" s="960"/>
      <c r="AN123" s="960"/>
      <c r="AO123" s="960"/>
      <c r="AP123" s="960"/>
      <c r="AQ123" s="960"/>
      <c r="AR123" s="960"/>
      <c r="AS123" s="960"/>
      <c r="AT123" s="960"/>
      <c r="AU123" s="960"/>
      <c r="AV123" s="960"/>
      <c r="AW123" s="960"/>
      <c r="AX123" s="960"/>
      <c r="AY123" s="960"/>
      <c r="AZ123" s="960"/>
      <c r="BA123" s="960"/>
      <c r="BB123" s="960"/>
      <c r="BC123" s="960"/>
      <c r="BD123" s="960"/>
      <c r="BE123" s="960"/>
      <c r="BF123" s="960"/>
      <c r="BG123" s="960"/>
      <c r="BH123" s="960"/>
      <c r="BI123" s="960"/>
      <c r="BJ123" s="960"/>
      <c r="BK123" s="960"/>
      <c r="BL123" s="960"/>
      <c r="BM123" s="960"/>
    </row>
    <row r="124" spans="27:65">
      <c r="AA124" s="960"/>
      <c r="AB124" s="960"/>
      <c r="AC124" s="960"/>
      <c r="AD124" s="960"/>
      <c r="AE124" s="960"/>
      <c r="AF124" s="960"/>
      <c r="AG124" s="960"/>
      <c r="AH124" s="960"/>
      <c r="AI124" s="960"/>
      <c r="AJ124" s="960"/>
      <c r="AK124" s="960"/>
      <c r="AL124" s="960"/>
      <c r="AM124" s="960"/>
      <c r="AN124" s="960"/>
      <c r="AO124" s="960"/>
      <c r="AP124" s="960"/>
      <c r="AQ124" s="960"/>
      <c r="AR124" s="960"/>
      <c r="AS124" s="960"/>
      <c r="AT124" s="960"/>
      <c r="AU124" s="960"/>
      <c r="AV124" s="960"/>
      <c r="AW124" s="960"/>
      <c r="AX124" s="960"/>
      <c r="AY124" s="960"/>
      <c r="AZ124" s="960"/>
      <c r="BA124" s="960"/>
      <c r="BB124" s="960"/>
      <c r="BC124" s="960"/>
      <c r="BD124" s="960"/>
      <c r="BE124" s="960"/>
      <c r="BF124" s="960"/>
      <c r="BG124" s="960"/>
      <c r="BH124" s="960"/>
      <c r="BI124" s="960"/>
      <c r="BJ124" s="960"/>
      <c r="BK124" s="960"/>
      <c r="BL124" s="960"/>
      <c r="BM124" s="960"/>
    </row>
    <row r="125" spans="27:65">
      <c r="AA125" s="960"/>
      <c r="AB125" s="960"/>
      <c r="AC125" s="960"/>
      <c r="AD125" s="960"/>
      <c r="AE125" s="960"/>
      <c r="AF125" s="960"/>
      <c r="AG125" s="960"/>
      <c r="AH125" s="960"/>
      <c r="AI125" s="960"/>
      <c r="AJ125" s="960"/>
      <c r="AK125" s="960"/>
      <c r="AL125" s="960"/>
      <c r="AM125" s="960"/>
      <c r="AN125" s="960"/>
      <c r="AO125" s="960"/>
      <c r="AP125" s="960"/>
      <c r="AQ125" s="960"/>
      <c r="AR125" s="960"/>
      <c r="AS125" s="960"/>
      <c r="AT125" s="960"/>
      <c r="AU125" s="960"/>
      <c r="AV125" s="960"/>
      <c r="AW125" s="960"/>
      <c r="AX125" s="960"/>
      <c r="AY125" s="960"/>
      <c r="AZ125" s="960"/>
      <c r="BA125" s="960"/>
      <c r="BB125" s="960"/>
      <c r="BC125" s="960"/>
      <c r="BD125" s="960"/>
      <c r="BE125" s="960"/>
      <c r="BF125" s="960"/>
      <c r="BG125" s="960"/>
      <c r="BH125" s="960"/>
      <c r="BI125" s="960"/>
      <c r="BJ125" s="960"/>
      <c r="BK125" s="960"/>
      <c r="BL125" s="960"/>
      <c r="BM125" s="960"/>
    </row>
    <row r="126" spans="27:65">
      <c r="AA126" s="960"/>
      <c r="AB126" s="960"/>
      <c r="AC126" s="960"/>
      <c r="AD126" s="960"/>
      <c r="AE126" s="960"/>
      <c r="AF126" s="960"/>
      <c r="AG126" s="960"/>
      <c r="AH126" s="960"/>
      <c r="AI126" s="960"/>
      <c r="AJ126" s="960"/>
      <c r="AK126" s="960"/>
      <c r="AL126" s="960"/>
      <c r="AM126" s="960"/>
      <c r="AN126" s="960"/>
      <c r="AO126" s="960"/>
      <c r="AP126" s="960"/>
      <c r="AQ126" s="960"/>
      <c r="AR126" s="960"/>
      <c r="AS126" s="960"/>
      <c r="AT126" s="960"/>
      <c r="AU126" s="960"/>
      <c r="AV126" s="960"/>
      <c r="AW126" s="960"/>
      <c r="AX126" s="960"/>
      <c r="AY126" s="960"/>
      <c r="AZ126" s="960"/>
      <c r="BA126" s="960"/>
      <c r="BB126" s="960"/>
      <c r="BC126" s="960"/>
      <c r="BD126" s="960"/>
      <c r="BE126" s="960"/>
      <c r="BF126" s="960"/>
      <c r="BG126" s="960"/>
      <c r="BH126" s="960"/>
      <c r="BI126" s="960"/>
      <c r="BJ126" s="960"/>
      <c r="BK126" s="960"/>
      <c r="BL126" s="960"/>
      <c r="BM126" s="960"/>
    </row>
    <row r="127" spans="27:65">
      <c r="AA127" s="960"/>
      <c r="AB127" s="960"/>
      <c r="AC127" s="960"/>
      <c r="AD127" s="960"/>
      <c r="AE127" s="960"/>
      <c r="AF127" s="960"/>
      <c r="AG127" s="960"/>
      <c r="AH127" s="960"/>
      <c r="AI127" s="960"/>
      <c r="AJ127" s="960"/>
      <c r="AK127" s="960"/>
      <c r="AL127" s="960"/>
      <c r="AM127" s="960"/>
      <c r="AN127" s="960"/>
      <c r="AO127" s="960"/>
      <c r="AP127" s="960"/>
      <c r="AQ127" s="960"/>
      <c r="AR127" s="960"/>
      <c r="AS127" s="960"/>
      <c r="AT127" s="960"/>
      <c r="AU127" s="960"/>
      <c r="AV127" s="960"/>
      <c r="AW127" s="960"/>
      <c r="AX127" s="960"/>
      <c r="AY127" s="960"/>
      <c r="AZ127" s="960"/>
      <c r="BA127" s="960"/>
      <c r="BB127" s="960"/>
      <c r="BC127" s="960"/>
      <c r="BD127" s="960"/>
      <c r="BE127" s="960"/>
      <c r="BF127" s="960"/>
      <c r="BG127" s="960"/>
      <c r="BH127" s="960"/>
      <c r="BI127" s="960"/>
      <c r="BJ127" s="960"/>
      <c r="BK127" s="960"/>
      <c r="BL127" s="960"/>
      <c r="BM127" s="960"/>
    </row>
    <row r="128" spans="27:65">
      <c r="AA128" s="960"/>
      <c r="AB128" s="960"/>
      <c r="AC128" s="960"/>
      <c r="AD128" s="960"/>
      <c r="AE128" s="960"/>
      <c r="AF128" s="960"/>
      <c r="AG128" s="960"/>
      <c r="AH128" s="960"/>
      <c r="AI128" s="960"/>
      <c r="AJ128" s="960"/>
      <c r="AK128" s="960"/>
      <c r="AL128" s="960"/>
      <c r="AM128" s="960"/>
      <c r="AN128" s="960"/>
      <c r="AO128" s="960"/>
      <c r="AP128" s="960"/>
      <c r="AQ128" s="960"/>
      <c r="AR128" s="960"/>
      <c r="AS128" s="960"/>
      <c r="AT128" s="960"/>
      <c r="AU128" s="960"/>
      <c r="AV128" s="960"/>
      <c r="AW128" s="960"/>
      <c r="AX128" s="960"/>
      <c r="AY128" s="960"/>
      <c r="AZ128" s="960"/>
      <c r="BA128" s="960"/>
      <c r="BB128" s="960"/>
      <c r="BC128" s="960"/>
      <c r="BD128" s="960"/>
      <c r="BE128" s="960"/>
      <c r="BF128" s="960"/>
      <c r="BG128" s="960"/>
      <c r="BH128" s="960"/>
      <c r="BI128" s="960"/>
      <c r="BJ128" s="960"/>
      <c r="BK128" s="960"/>
      <c r="BL128" s="960"/>
      <c r="BM128" s="960"/>
    </row>
    <row r="129" spans="27:65">
      <c r="AA129" s="960"/>
      <c r="AB129" s="960"/>
      <c r="AC129" s="960"/>
      <c r="AD129" s="960"/>
      <c r="AE129" s="960"/>
      <c r="AF129" s="960"/>
      <c r="AG129" s="960"/>
      <c r="AH129" s="960"/>
      <c r="AI129" s="960"/>
      <c r="AJ129" s="960"/>
      <c r="AK129" s="960"/>
      <c r="AL129" s="960"/>
      <c r="AM129" s="960"/>
      <c r="AN129" s="960"/>
      <c r="AO129" s="960"/>
      <c r="AP129" s="960"/>
      <c r="AQ129" s="960"/>
      <c r="AR129" s="960"/>
      <c r="AS129" s="960"/>
      <c r="AT129" s="960"/>
      <c r="AU129" s="960"/>
      <c r="AV129" s="960"/>
      <c r="AW129" s="960"/>
      <c r="AX129" s="960"/>
      <c r="AY129" s="960"/>
      <c r="AZ129" s="960"/>
      <c r="BA129" s="960"/>
      <c r="BB129" s="960"/>
      <c r="BC129" s="960"/>
      <c r="BD129" s="960"/>
      <c r="BE129" s="960"/>
      <c r="BF129" s="960"/>
      <c r="BG129" s="960"/>
      <c r="BH129" s="960"/>
      <c r="BI129" s="960"/>
      <c r="BJ129" s="960"/>
      <c r="BK129" s="960"/>
      <c r="BL129" s="960"/>
      <c r="BM129" s="960"/>
    </row>
    <row r="130" spans="27:65">
      <c r="AA130" s="960"/>
      <c r="AB130" s="960"/>
      <c r="AC130" s="960"/>
      <c r="AD130" s="960"/>
      <c r="AE130" s="960"/>
      <c r="AF130" s="960"/>
      <c r="AG130" s="960"/>
      <c r="AH130" s="960"/>
      <c r="AI130" s="960"/>
      <c r="AJ130" s="960"/>
      <c r="AK130" s="960"/>
      <c r="AL130" s="960"/>
      <c r="AM130" s="960"/>
      <c r="AN130" s="960"/>
      <c r="AO130" s="960"/>
      <c r="AP130" s="960"/>
      <c r="AQ130" s="960"/>
      <c r="AR130" s="960"/>
      <c r="AS130" s="960"/>
      <c r="AT130" s="960"/>
      <c r="AU130" s="960"/>
      <c r="AV130" s="960"/>
      <c r="AW130" s="960"/>
      <c r="AX130" s="960"/>
      <c r="AY130" s="960"/>
      <c r="AZ130" s="960"/>
      <c r="BA130" s="960"/>
      <c r="BB130" s="960"/>
      <c r="BC130" s="960"/>
      <c r="BD130" s="960"/>
      <c r="BE130" s="960"/>
      <c r="BF130" s="960"/>
      <c r="BG130" s="960"/>
      <c r="BH130" s="960"/>
      <c r="BI130" s="960"/>
      <c r="BJ130" s="960"/>
      <c r="BK130" s="960"/>
      <c r="BL130" s="960"/>
      <c r="BM130" s="960"/>
    </row>
    <row r="131" spans="27:65">
      <c r="AA131" s="960"/>
      <c r="AB131" s="960"/>
      <c r="AC131" s="960"/>
      <c r="AD131" s="960"/>
      <c r="AE131" s="960"/>
      <c r="AF131" s="960"/>
      <c r="AG131" s="960"/>
      <c r="AH131" s="960"/>
      <c r="AI131" s="960"/>
      <c r="AJ131" s="960"/>
      <c r="AK131" s="960"/>
      <c r="AL131" s="960"/>
      <c r="AM131" s="960"/>
      <c r="AN131" s="960"/>
      <c r="AO131" s="960"/>
      <c r="AP131" s="960"/>
      <c r="AQ131" s="960"/>
      <c r="AR131" s="960"/>
      <c r="AS131" s="960"/>
      <c r="AT131" s="960"/>
      <c r="AU131" s="960"/>
      <c r="AV131" s="960"/>
      <c r="AW131" s="960"/>
      <c r="AX131" s="960"/>
      <c r="AY131" s="960"/>
      <c r="AZ131" s="960"/>
      <c r="BA131" s="960"/>
      <c r="BB131" s="960"/>
      <c r="BC131" s="960"/>
      <c r="BD131" s="960"/>
      <c r="BE131" s="960"/>
      <c r="BF131" s="960"/>
      <c r="BG131" s="960"/>
      <c r="BH131" s="960"/>
      <c r="BI131" s="960"/>
      <c r="BJ131" s="960"/>
      <c r="BK131" s="960"/>
      <c r="BL131" s="960"/>
      <c r="BM131" s="960"/>
    </row>
    <row r="132" spans="27:65">
      <c r="AA132" s="960"/>
      <c r="AB132" s="960"/>
      <c r="AC132" s="960"/>
      <c r="AD132" s="960"/>
      <c r="AE132" s="960"/>
      <c r="AF132" s="960"/>
      <c r="AG132" s="960"/>
      <c r="AH132" s="960"/>
      <c r="AI132" s="960"/>
      <c r="AJ132" s="960"/>
      <c r="AK132" s="960"/>
      <c r="AL132" s="960"/>
      <c r="AM132" s="960"/>
      <c r="AN132" s="960"/>
      <c r="AO132" s="960"/>
      <c r="AP132" s="960"/>
      <c r="AQ132" s="960"/>
      <c r="AR132" s="960"/>
      <c r="AS132" s="960"/>
      <c r="AT132" s="960"/>
      <c r="AU132" s="960"/>
      <c r="AV132" s="960"/>
      <c r="AW132" s="960"/>
      <c r="AX132" s="960"/>
      <c r="AY132" s="960"/>
      <c r="AZ132" s="960"/>
      <c r="BA132" s="960"/>
      <c r="BB132" s="960"/>
      <c r="BC132" s="960"/>
      <c r="BD132" s="960"/>
      <c r="BE132" s="960"/>
      <c r="BF132" s="960"/>
      <c r="BG132" s="960"/>
      <c r="BH132" s="960"/>
      <c r="BI132" s="960"/>
      <c r="BJ132" s="960"/>
      <c r="BK132" s="960"/>
      <c r="BL132" s="960"/>
      <c r="BM132" s="960"/>
    </row>
    <row r="133" spans="27:65">
      <c r="AA133" s="960"/>
      <c r="AB133" s="960"/>
      <c r="AC133" s="960"/>
      <c r="AD133" s="960"/>
      <c r="AE133" s="960"/>
      <c r="AF133" s="960"/>
      <c r="AG133" s="960"/>
      <c r="AH133" s="960"/>
      <c r="AI133" s="960"/>
      <c r="AJ133" s="960"/>
      <c r="AK133" s="960"/>
      <c r="AL133" s="960"/>
      <c r="AM133" s="960"/>
      <c r="AN133" s="960"/>
      <c r="AO133" s="960"/>
      <c r="AP133" s="960"/>
      <c r="AQ133" s="960"/>
      <c r="AR133" s="960"/>
      <c r="AS133" s="960"/>
      <c r="AT133" s="960"/>
      <c r="AU133" s="960"/>
      <c r="AV133" s="960"/>
      <c r="AW133" s="960"/>
      <c r="AX133" s="960"/>
      <c r="AY133" s="960"/>
      <c r="AZ133" s="960"/>
      <c r="BA133" s="960"/>
      <c r="BB133" s="960"/>
      <c r="BC133" s="960"/>
      <c r="BD133" s="960"/>
      <c r="BE133" s="960"/>
      <c r="BF133" s="960"/>
      <c r="BG133" s="960"/>
      <c r="BH133" s="960"/>
      <c r="BI133" s="960"/>
      <c r="BJ133" s="960"/>
      <c r="BK133" s="960"/>
      <c r="BL133" s="960"/>
      <c r="BM133" s="960"/>
    </row>
    <row r="134" spans="27:65">
      <c r="AA134" s="960"/>
      <c r="AB134" s="960"/>
      <c r="AC134" s="960"/>
      <c r="AD134" s="960"/>
      <c r="AE134" s="960"/>
      <c r="AF134" s="960"/>
      <c r="AG134" s="960"/>
      <c r="AH134" s="960"/>
      <c r="AI134" s="960"/>
      <c r="AJ134" s="960"/>
      <c r="AK134" s="960"/>
      <c r="AL134" s="960"/>
      <c r="AM134" s="960"/>
      <c r="AN134" s="960"/>
      <c r="AO134" s="960"/>
      <c r="AP134" s="960"/>
      <c r="AQ134" s="960"/>
      <c r="AR134" s="960"/>
      <c r="AS134" s="960"/>
      <c r="AT134" s="960"/>
      <c r="AU134" s="960"/>
      <c r="AV134" s="960"/>
      <c r="AW134" s="960"/>
      <c r="AX134" s="960"/>
      <c r="AY134" s="960"/>
      <c r="AZ134" s="960"/>
      <c r="BA134" s="960"/>
      <c r="BB134" s="960"/>
      <c r="BC134" s="960"/>
      <c r="BD134" s="960"/>
      <c r="BE134" s="960"/>
      <c r="BF134" s="960"/>
      <c r="BG134" s="960"/>
      <c r="BH134" s="960"/>
      <c r="BI134" s="960"/>
      <c r="BJ134" s="960"/>
      <c r="BK134" s="960"/>
      <c r="BL134" s="960"/>
      <c r="BM134" s="960"/>
    </row>
    <row r="135" spans="27:65">
      <c r="AA135" s="960"/>
      <c r="AB135" s="960"/>
      <c r="AC135" s="960"/>
      <c r="AD135" s="960"/>
      <c r="AE135" s="960"/>
      <c r="AF135" s="960"/>
      <c r="AG135" s="960"/>
      <c r="AH135" s="960"/>
      <c r="AI135" s="960"/>
      <c r="AJ135" s="960"/>
      <c r="AK135" s="960"/>
      <c r="AL135" s="960"/>
      <c r="AM135" s="960"/>
      <c r="AN135" s="960"/>
      <c r="AO135" s="960"/>
      <c r="AP135" s="960"/>
      <c r="AQ135" s="960"/>
      <c r="AR135" s="960"/>
      <c r="AS135" s="960"/>
      <c r="AT135" s="960"/>
      <c r="AU135" s="960"/>
      <c r="AV135" s="960"/>
      <c r="AW135" s="960"/>
      <c r="AX135" s="960"/>
      <c r="AY135" s="960"/>
      <c r="AZ135" s="960"/>
      <c r="BA135" s="960"/>
      <c r="BB135" s="960"/>
      <c r="BC135" s="960"/>
      <c r="BD135" s="960"/>
      <c r="BE135" s="960"/>
      <c r="BF135" s="960"/>
      <c r="BG135" s="960"/>
      <c r="BH135" s="960"/>
      <c r="BI135" s="960"/>
      <c r="BJ135" s="960"/>
      <c r="BK135" s="960"/>
      <c r="BL135" s="960"/>
      <c r="BM135" s="960"/>
    </row>
    <row r="136" spans="27:65">
      <c r="AA136" s="960"/>
      <c r="AB136" s="960"/>
      <c r="AC136" s="960"/>
      <c r="AD136" s="960"/>
      <c r="AE136" s="960"/>
      <c r="AF136" s="960"/>
      <c r="AG136" s="960"/>
      <c r="AH136" s="960"/>
      <c r="AI136" s="960"/>
      <c r="AJ136" s="960"/>
      <c r="AK136" s="960"/>
      <c r="AL136" s="960"/>
      <c r="AM136" s="960"/>
      <c r="AN136" s="960"/>
      <c r="AO136" s="960"/>
      <c r="AP136" s="960"/>
      <c r="AQ136" s="960"/>
      <c r="AR136" s="960"/>
      <c r="AS136" s="960"/>
      <c r="AT136" s="960"/>
      <c r="AU136" s="960"/>
      <c r="AV136" s="960"/>
      <c r="AW136" s="960"/>
      <c r="AX136" s="960"/>
      <c r="AY136" s="960"/>
      <c r="AZ136" s="960"/>
      <c r="BA136" s="960"/>
      <c r="BB136" s="960"/>
      <c r="BC136" s="960"/>
      <c r="BD136" s="960"/>
      <c r="BE136" s="960"/>
      <c r="BF136" s="960"/>
      <c r="BG136" s="960"/>
      <c r="BH136" s="960"/>
      <c r="BI136" s="960"/>
      <c r="BJ136" s="960"/>
      <c r="BK136" s="960"/>
      <c r="BL136" s="960"/>
      <c r="BM136" s="960"/>
    </row>
    <row r="137" spans="27:65">
      <c r="AA137" s="960"/>
      <c r="AB137" s="960"/>
      <c r="AC137" s="960"/>
      <c r="AD137" s="960"/>
      <c r="AE137" s="960"/>
      <c r="AF137" s="960"/>
      <c r="AG137" s="960"/>
      <c r="AH137" s="960"/>
      <c r="AI137" s="960"/>
      <c r="AJ137" s="960"/>
      <c r="AK137" s="960"/>
      <c r="AL137" s="960"/>
      <c r="AM137" s="960"/>
      <c r="AN137" s="960"/>
      <c r="AO137" s="960"/>
      <c r="AP137" s="960"/>
      <c r="AQ137" s="960"/>
      <c r="AR137" s="960"/>
      <c r="AS137" s="960"/>
      <c r="AT137" s="960"/>
      <c r="AU137" s="960"/>
      <c r="AV137" s="960"/>
      <c r="AW137" s="960"/>
      <c r="AX137" s="960"/>
      <c r="AY137" s="960"/>
      <c r="AZ137" s="960"/>
      <c r="BA137" s="960"/>
      <c r="BB137" s="960"/>
      <c r="BC137" s="960"/>
      <c r="BD137" s="960"/>
      <c r="BE137" s="960"/>
      <c r="BF137" s="960"/>
      <c r="BG137" s="960"/>
      <c r="BH137" s="960"/>
      <c r="BI137" s="960"/>
      <c r="BJ137" s="960"/>
      <c r="BK137" s="960"/>
      <c r="BL137" s="960"/>
      <c r="BM137" s="960"/>
    </row>
    <row r="138" spans="27:65">
      <c r="AA138" s="960"/>
      <c r="AB138" s="960"/>
      <c r="AC138" s="960"/>
      <c r="AD138" s="960"/>
      <c r="AE138" s="960"/>
      <c r="AF138" s="960"/>
      <c r="AG138" s="960"/>
      <c r="AH138" s="960"/>
      <c r="AI138" s="960"/>
      <c r="AJ138" s="960"/>
      <c r="AK138" s="960"/>
      <c r="AL138" s="960"/>
      <c r="AM138" s="960"/>
      <c r="AN138" s="960"/>
      <c r="AO138" s="960"/>
      <c r="AP138" s="960"/>
      <c r="AQ138" s="960"/>
      <c r="AR138" s="960"/>
      <c r="AS138" s="960"/>
      <c r="AT138" s="960"/>
      <c r="AU138" s="960"/>
      <c r="AV138" s="960"/>
      <c r="AW138" s="960"/>
      <c r="AX138" s="960"/>
      <c r="AY138" s="960"/>
      <c r="AZ138" s="960"/>
      <c r="BA138" s="960"/>
      <c r="BB138" s="960"/>
      <c r="BC138" s="960"/>
      <c r="BD138" s="960"/>
      <c r="BE138" s="960"/>
      <c r="BF138" s="960"/>
      <c r="BG138" s="960"/>
      <c r="BH138" s="960"/>
      <c r="BI138" s="960"/>
      <c r="BJ138" s="960"/>
      <c r="BK138" s="960"/>
      <c r="BL138" s="960"/>
      <c r="BM138" s="960"/>
    </row>
    <row r="139" spans="27:65">
      <c r="AA139" s="960"/>
      <c r="AB139" s="960"/>
      <c r="AC139" s="960"/>
      <c r="AD139" s="960"/>
      <c r="AE139" s="960"/>
      <c r="AF139" s="960"/>
      <c r="AG139" s="960"/>
      <c r="AH139" s="960"/>
      <c r="AI139" s="960"/>
      <c r="AJ139" s="960"/>
      <c r="AK139" s="960"/>
      <c r="AL139" s="960"/>
      <c r="AM139" s="960"/>
      <c r="AN139" s="960"/>
      <c r="AO139" s="960"/>
      <c r="AP139" s="960"/>
      <c r="AQ139" s="960"/>
      <c r="AR139" s="960"/>
      <c r="AS139" s="960"/>
      <c r="AT139" s="960"/>
      <c r="AU139" s="960"/>
      <c r="AV139" s="960"/>
      <c r="AW139" s="960"/>
      <c r="AX139" s="960"/>
      <c r="AY139" s="960"/>
      <c r="AZ139" s="960"/>
      <c r="BA139" s="960"/>
      <c r="BB139" s="960"/>
      <c r="BC139" s="960"/>
      <c r="BD139" s="960"/>
      <c r="BE139" s="960"/>
      <c r="BF139" s="960"/>
      <c r="BG139" s="960"/>
      <c r="BH139" s="960"/>
      <c r="BI139" s="960"/>
      <c r="BJ139" s="960"/>
      <c r="BK139" s="960"/>
      <c r="BL139" s="960"/>
      <c r="BM139" s="960"/>
    </row>
    <row r="140" spans="27:65">
      <c r="AA140" s="960"/>
      <c r="AB140" s="960"/>
      <c r="AC140" s="960"/>
      <c r="AD140" s="960"/>
      <c r="AE140" s="960"/>
      <c r="AF140" s="960"/>
      <c r="AG140" s="960"/>
      <c r="AH140" s="960"/>
      <c r="AI140" s="960"/>
      <c r="AJ140" s="960"/>
      <c r="AK140" s="960"/>
      <c r="AL140" s="960"/>
      <c r="AM140" s="960"/>
      <c r="AN140" s="960"/>
      <c r="AO140" s="960"/>
      <c r="AP140" s="960"/>
      <c r="AQ140" s="960"/>
      <c r="AR140" s="960"/>
      <c r="AS140" s="960"/>
      <c r="AT140" s="960"/>
      <c r="AU140" s="960"/>
      <c r="AV140" s="960"/>
      <c r="AW140" s="960"/>
      <c r="AX140" s="960"/>
      <c r="AY140" s="960"/>
      <c r="AZ140" s="960"/>
      <c r="BA140" s="960"/>
      <c r="BB140" s="960"/>
      <c r="BC140" s="960"/>
      <c r="BD140" s="960"/>
      <c r="BE140" s="960"/>
      <c r="BF140" s="960"/>
      <c r="BG140" s="960"/>
      <c r="BH140" s="960"/>
      <c r="BI140" s="960"/>
      <c r="BJ140" s="960"/>
      <c r="BK140" s="960"/>
      <c r="BL140" s="960"/>
      <c r="BM140" s="960"/>
    </row>
    <row r="141" spans="27:65">
      <c r="AA141" s="960"/>
      <c r="AB141" s="960"/>
      <c r="AC141" s="960"/>
      <c r="AD141" s="960"/>
      <c r="AE141" s="960"/>
      <c r="AF141" s="960"/>
      <c r="AG141" s="960"/>
      <c r="AH141" s="960"/>
      <c r="AI141" s="960"/>
      <c r="AJ141" s="960"/>
      <c r="AK141" s="960"/>
      <c r="AL141" s="960"/>
      <c r="AM141" s="960"/>
      <c r="AN141" s="960"/>
      <c r="AO141" s="960"/>
      <c r="AP141" s="960"/>
      <c r="AQ141" s="960"/>
      <c r="AR141" s="960"/>
      <c r="AS141" s="960"/>
      <c r="AT141" s="960"/>
      <c r="AU141" s="960"/>
      <c r="AV141" s="960"/>
      <c r="AW141" s="960"/>
      <c r="AX141" s="960"/>
      <c r="AY141" s="960"/>
      <c r="AZ141" s="960"/>
      <c r="BA141" s="960"/>
      <c r="BB141" s="960"/>
      <c r="BC141" s="960"/>
      <c r="BD141" s="960"/>
      <c r="BE141" s="960"/>
      <c r="BF141" s="960"/>
      <c r="BG141" s="960"/>
      <c r="BH141" s="960"/>
      <c r="BI141" s="960"/>
      <c r="BJ141" s="960"/>
      <c r="BK141" s="960"/>
      <c r="BL141" s="960"/>
      <c r="BM141" s="960"/>
    </row>
    <row r="142" spans="27:65">
      <c r="AA142" s="960"/>
      <c r="AB142" s="960"/>
      <c r="AC142" s="960"/>
      <c r="AD142" s="960"/>
      <c r="AE142" s="960"/>
      <c r="AF142" s="960"/>
      <c r="AG142" s="960"/>
      <c r="AH142" s="960"/>
      <c r="AI142" s="960"/>
      <c r="AJ142" s="960"/>
      <c r="AK142" s="960"/>
      <c r="AL142" s="960"/>
      <c r="AM142" s="960"/>
      <c r="AN142" s="960"/>
      <c r="AO142" s="960"/>
      <c r="AP142" s="960"/>
      <c r="AQ142" s="960"/>
      <c r="AR142" s="960"/>
      <c r="AS142" s="960"/>
      <c r="AT142" s="960"/>
      <c r="AU142" s="960"/>
      <c r="AV142" s="960"/>
      <c r="AW142" s="960"/>
      <c r="AX142" s="960"/>
      <c r="AY142" s="960"/>
      <c r="AZ142" s="960"/>
      <c r="BA142" s="960"/>
      <c r="BB142" s="960"/>
      <c r="BC142" s="960"/>
      <c r="BD142" s="960"/>
      <c r="BE142" s="960"/>
      <c r="BF142" s="960"/>
      <c r="BG142" s="960"/>
      <c r="BH142" s="960"/>
      <c r="BI142" s="960"/>
      <c r="BJ142" s="960"/>
      <c r="BK142" s="960"/>
      <c r="BL142" s="960"/>
      <c r="BM142" s="960"/>
    </row>
    <row r="143" spans="27:65">
      <c r="AA143" s="960"/>
      <c r="AB143" s="960"/>
      <c r="AC143" s="960"/>
      <c r="AD143" s="960"/>
      <c r="AE143" s="960"/>
      <c r="AF143" s="960"/>
      <c r="AG143" s="960"/>
      <c r="AH143" s="960"/>
      <c r="AI143" s="960"/>
      <c r="AJ143" s="960"/>
      <c r="AK143" s="960"/>
      <c r="AL143" s="960"/>
      <c r="AM143" s="960"/>
      <c r="AN143" s="960"/>
      <c r="AO143" s="960"/>
      <c r="AP143" s="960"/>
      <c r="AQ143" s="960"/>
      <c r="AR143" s="960"/>
      <c r="AS143" s="960"/>
      <c r="AT143" s="960"/>
      <c r="AU143" s="960"/>
      <c r="AV143" s="960"/>
      <c r="AW143" s="960"/>
      <c r="AX143" s="960"/>
      <c r="AY143" s="960"/>
      <c r="AZ143" s="960"/>
      <c r="BA143" s="960"/>
      <c r="BB143" s="960"/>
      <c r="BC143" s="960"/>
      <c r="BD143" s="960"/>
      <c r="BE143" s="960"/>
      <c r="BF143" s="960"/>
      <c r="BG143" s="960"/>
      <c r="BH143" s="960"/>
      <c r="BI143" s="960"/>
      <c r="BJ143" s="960"/>
      <c r="BK143" s="960"/>
      <c r="BL143" s="960"/>
      <c r="BM143" s="960"/>
    </row>
    <row r="144" spans="27:65">
      <c r="AA144" s="960"/>
      <c r="AB144" s="960"/>
      <c r="AC144" s="960"/>
      <c r="AD144" s="960"/>
      <c r="AE144" s="960"/>
      <c r="AF144" s="960"/>
      <c r="AG144" s="960"/>
      <c r="AH144" s="960"/>
      <c r="AI144" s="960"/>
      <c r="AJ144" s="960"/>
      <c r="AK144" s="960"/>
      <c r="AL144" s="960"/>
      <c r="AM144" s="960"/>
      <c r="AN144" s="960"/>
      <c r="AO144" s="960"/>
      <c r="AP144" s="960"/>
      <c r="AQ144" s="960"/>
      <c r="AR144" s="960"/>
      <c r="AS144" s="960"/>
      <c r="AT144" s="960"/>
      <c r="AU144" s="960"/>
      <c r="AV144" s="960"/>
      <c r="AW144" s="960"/>
      <c r="AX144" s="960"/>
      <c r="AY144" s="960"/>
      <c r="AZ144" s="960"/>
      <c r="BA144" s="960"/>
      <c r="BB144" s="960"/>
      <c r="BC144" s="960"/>
      <c r="BD144" s="960"/>
      <c r="BE144" s="960"/>
      <c r="BF144" s="960"/>
      <c r="BG144" s="960"/>
      <c r="BH144" s="960"/>
      <c r="BI144" s="960"/>
      <c r="BJ144" s="960"/>
      <c r="BK144" s="960"/>
      <c r="BL144" s="960"/>
      <c r="BM144" s="960"/>
    </row>
    <row r="145" spans="27:65">
      <c r="AA145" s="960"/>
      <c r="AB145" s="960"/>
      <c r="AC145" s="960"/>
      <c r="AD145" s="960"/>
      <c r="AE145" s="960"/>
      <c r="AF145" s="960"/>
      <c r="AG145" s="960"/>
      <c r="AH145" s="960"/>
      <c r="AI145" s="960"/>
      <c r="AJ145" s="960"/>
      <c r="AK145" s="960"/>
      <c r="AL145" s="960"/>
      <c r="AM145" s="960"/>
      <c r="AN145" s="960"/>
      <c r="AO145" s="960"/>
      <c r="AP145" s="960"/>
      <c r="AQ145" s="960"/>
      <c r="AR145" s="960"/>
      <c r="AS145" s="960"/>
      <c r="AT145" s="960"/>
      <c r="AU145" s="960"/>
      <c r="AV145" s="960"/>
      <c r="AW145" s="960"/>
      <c r="AX145" s="960"/>
      <c r="AY145" s="960"/>
      <c r="AZ145" s="960"/>
      <c r="BA145" s="960"/>
      <c r="BB145" s="960"/>
      <c r="BC145" s="960"/>
      <c r="BD145" s="960"/>
      <c r="BE145" s="960"/>
      <c r="BF145" s="960"/>
      <c r="BG145" s="960"/>
      <c r="BH145" s="960"/>
      <c r="BI145" s="960"/>
      <c r="BJ145" s="960"/>
      <c r="BK145" s="960"/>
      <c r="BL145" s="960"/>
      <c r="BM145" s="960"/>
    </row>
    <row r="146" spans="27:65">
      <c r="AA146" s="960"/>
      <c r="AB146" s="960"/>
      <c r="AC146" s="960"/>
      <c r="AD146" s="960"/>
      <c r="AE146" s="960"/>
      <c r="AF146" s="960"/>
      <c r="AG146" s="960"/>
      <c r="AH146" s="960"/>
      <c r="AI146" s="960"/>
      <c r="AJ146" s="960"/>
      <c r="AK146" s="960"/>
      <c r="AL146" s="960"/>
      <c r="AM146" s="960"/>
      <c r="AN146" s="960"/>
      <c r="AO146" s="960"/>
      <c r="AP146" s="960"/>
      <c r="AQ146" s="960"/>
      <c r="AR146" s="960"/>
      <c r="AS146" s="960"/>
      <c r="AT146" s="960"/>
      <c r="AU146" s="960"/>
      <c r="AV146" s="960"/>
      <c r="AW146" s="960"/>
      <c r="AX146" s="960"/>
      <c r="AY146" s="960"/>
      <c r="AZ146" s="960"/>
      <c r="BA146" s="960"/>
      <c r="BB146" s="960"/>
      <c r="BC146" s="960"/>
      <c r="BD146" s="960"/>
      <c r="BE146" s="960"/>
      <c r="BF146" s="960"/>
      <c r="BG146" s="960"/>
      <c r="BH146" s="960"/>
      <c r="BI146" s="960"/>
      <c r="BJ146" s="960"/>
      <c r="BK146" s="960"/>
      <c r="BL146" s="960"/>
      <c r="BM146" s="960"/>
    </row>
    <row r="147" spans="27:65">
      <c r="AA147" s="960"/>
      <c r="AB147" s="960"/>
      <c r="AC147" s="960"/>
      <c r="AD147" s="960"/>
      <c r="AE147" s="960"/>
      <c r="AF147" s="960"/>
      <c r="AG147" s="960"/>
      <c r="AH147" s="960"/>
      <c r="AI147" s="960"/>
      <c r="AJ147" s="960"/>
      <c r="AK147" s="960"/>
      <c r="AL147" s="960"/>
      <c r="AM147" s="960"/>
      <c r="AN147" s="960"/>
      <c r="AO147" s="960"/>
      <c r="AP147" s="960"/>
      <c r="AQ147" s="960"/>
      <c r="AR147" s="960"/>
      <c r="AS147" s="960"/>
      <c r="AT147" s="960"/>
      <c r="AU147" s="960"/>
      <c r="AV147" s="960"/>
      <c r="AW147" s="960"/>
      <c r="AX147" s="960"/>
      <c r="AY147" s="960"/>
      <c r="AZ147" s="960"/>
      <c r="BA147" s="960"/>
      <c r="BB147" s="960"/>
      <c r="BC147" s="960"/>
      <c r="BD147" s="960"/>
      <c r="BE147" s="960"/>
      <c r="BF147" s="960"/>
      <c r="BG147" s="960"/>
      <c r="BH147" s="960"/>
      <c r="BI147" s="960"/>
      <c r="BJ147" s="960"/>
      <c r="BK147" s="960"/>
      <c r="BL147" s="960"/>
      <c r="BM147" s="960"/>
    </row>
    <row r="148" spans="27:65">
      <c r="AA148" s="960"/>
      <c r="AB148" s="960"/>
      <c r="AC148" s="960"/>
      <c r="AD148" s="960"/>
      <c r="AE148" s="960"/>
      <c r="AF148" s="960"/>
      <c r="AG148" s="960"/>
      <c r="AH148" s="960"/>
      <c r="AI148" s="960"/>
      <c r="AJ148" s="960"/>
      <c r="AK148" s="960"/>
      <c r="AL148" s="960"/>
      <c r="AM148" s="960"/>
      <c r="AN148" s="960"/>
      <c r="AO148" s="960"/>
      <c r="AP148" s="960"/>
      <c r="AQ148" s="960"/>
      <c r="AR148" s="960"/>
      <c r="AS148" s="960"/>
      <c r="AT148" s="960"/>
      <c r="AU148" s="960"/>
      <c r="AV148" s="960"/>
      <c r="AW148" s="960"/>
      <c r="AX148" s="960"/>
      <c r="AY148" s="960"/>
      <c r="AZ148" s="960"/>
      <c r="BA148" s="960"/>
      <c r="BB148" s="960"/>
      <c r="BC148" s="960"/>
      <c r="BD148" s="960"/>
      <c r="BE148" s="960"/>
      <c r="BF148" s="960"/>
      <c r="BG148" s="960"/>
      <c r="BH148" s="960"/>
      <c r="BI148" s="960"/>
      <c r="BJ148" s="960"/>
      <c r="BK148" s="960"/>
      <c r="BL148" s="960"/>
      <c r="BM148" s="960"/>
    </row>
    <row r="149" spans="27:65">
      <c r="AA149" s="960"/>
      <c r="AB149" s="960"/>
      <c r="AC149" s="960"/>
      <c r="AD149" s="960"/>
      <c r="AE149" s="960"/>
      <c r="AF149" s="960"/>
      <c r="AG149" s="960"/>
      <c r="AH149" s="960"/>
      <c r="AI149" s="960"/>
      <c r="AJ149" s="960"/>
      <c r="AK149" s="960"/>
      <c r="AL149" s="960"/>
      <c r="AM149" s="960"/>
      <c r="AN149" s="960"/>
      <c r="AO149" s="960"/>
      <c r="AP149" s="960"/>
      <c r="AQ149" s="960"/>
      <c r="AR149" s="960"/>
      <c r="AS149" s="960"/>
      <c r="AT149" s="960"/>
      <c r="AU149" s="960"/>
      <c r="AV149" s="960"/>
      <c r="AW149" s="960"/>
      <c r="AX149" s="960"/>
      <c r="AY149" s="960"/>
      <c r="AZ149" s="960"/>
      <c r="BA149" s="960"/>
      <c r="BB149" s="960"/>
      <c r="BC149" s="960"/>
      <c r="BD149" s="960"/>
      <c r="BE149" s="960"/>
      <c r="BF149" s="960"/>
      <c r="BG149" s="960"/>
      <c r="BH149" s="960"/>
      <c r="BI149" s="960"/>
      <c r="BJ149" s="960"/>
      <c r="BK149" s="960"/>
      <c r="BL149" s="960"/>
      <c r="BM149" s="960"/>
    </row>
    <row r="150" spans="27:65">
      <c r="AA150" s="960"/>
      <c r="AB150" s="960"/>
      <c r="AC150" s="960"/>
      <c r="AD150" s="960"/>
      <c r="AE150" s="960"/>
      <c r="AF150" s="960"/>
      <c r="AG150" s="960"/>
      <c r="AH150" s="960"/>
      <c r="AI150" s="960"/>
      <c r="AJ150" s="960"/>
      <c r="AK150" s="960"/>
      <c r="AL150" s="960"/>
      <c r="AM150" s="960"/>
      <c r="AN150" s="960"/>
      <c r="AO150" s="960"/>
      <c r="AP150" s="960"/>
      <c r="AQ150" s="960"/>
      <c r="AR150" s="960"/>
      <c r="AS150" s="960"/>
      <c r="AT150" s="960"/>
      <c r="AU150" s="960"/>
      <c r="AV150" s="960"/>
      <c r="AW150" s="960"/>
      <c r="AX150" s="960"/>
      <c r="AY150" s="960"/>
      <c r="AZ150" s="960"/>
      <c r="BA150" s="960"/>
      <c r="BB150" s="960"/>
      <c r="BC150" s="960"/>
      <c r="BD150" s="960"/>
      <c r="BE150" s="960"/>
      <c r="BF150" s="960"/>
      <c r="BG150" s="960"/>
      <c r="BH150" s="960"/>
      <c r="BI150" s="960"/>
      <c r="BJ150" s="960"/>
      <c r="BK150" s="960"/>
      <c r="BL150" s="960"/>
      <c r="BM150" s="960"/>
    </row>
    <row r="151" spans="27:65">
      <c r="AA151" s="960"/>
      <c r="AB151" s="960"/>
      <c r="AC151" s="960"/>
      <c r="AD151" s="960"/>
      <c r="AE151" s="960"/>
      <c r="AF151" s="960"/>
      <c r="AG151" s="960"/>
      <c r="AH151" s="960"/>
      <c r="AI151" s="960"/>
      <c r="AJ151" s="960"/>
      <c r="AK151" s="960"/>
      <c r="AL151" s="960"/>
      <c r="AM151" s="960"/>
      <c r="AN151" s="960"/>
      <c r="AO151" s="960"/>
      <c r="AP151" s="960"/>
      <c r="AQ151" s="960"/>
      <c r="AR151" s="960"/>
      <c r="AS151" s="960"/>
      <c r="AT151" s="960"/>
      <c r="AU151" s="960"/>
      <c r="AV151" s="960"/>
      <c r="AW151" s="960"/>
      <c r="AX151" s="960"/>
      <c r="AY151" s="960"/>
      <c r="AZ151" s="960"/>
      <c r="BA151" s="960"/>
      <c r="BB151" s="960"/>
      <c r="BC151" s="960"/>
      <c r="BD151" s="960"/>
      <c r="BE151" s="960"/>
      <c r="BF151" s="960"/>
      <c r="BG151" s="960"/>
      <c r="BH151" s="960"/>
      <c r="BI151" s="960"/>
      <c r="BJ151" s="960"/>
      <c r="BK151" s="960"/>
      <c r="BL151" s="960"/>
      <c r="BM151" s="960"/>
    </row>
    <row r="152" spans="27:65">
      <c r="AA152" s="960"/>
      <c r="AB152" s="960"/>
      <c r="AC152" s="960"/>
      <c r="AD152" s="960"/>
      <c r="AE152" s="960"/>
      <c r="AF152" s="960"/>
      <c r="AG152" s="960"/>
      <c r="AH152" s="960"/>
      <c r="AI152" s="960"/>
      <c r="AJ152" s="960"/>
      <c r="AK152" s="960"/>
      <c r="AL152" s="960"/>
      <c r="AM152" s="960"/>
      <c r="AN152" s="960"/>
      <c r="AO152" s="960"/>
      <c r="AP152" s="960"/>
      <c r="AQ152" s="960"/>
      <c r="AR152" s="960"/>
      <c r="AS152" s="960"/>
      <c r="AT152" s="960"/>
      <c r="AU152" s="960"/>
      <c r="AV152" s="960"/>
      <c r="AW152" s="960"/>
      <c r="AX152" s="960"/>
      <c r="AY152" s="960"/>
      <c r="AZ152" s="960"/>
      <c r="BA152" s="960"/>
      <c r="BB152" s="960"/>
      <c r="BC152" s="960"/>
      <c r="BD152" s="960"/>
      <c r="BE152" s="960"/>
      <c r="BF152" s="960"/>
      <c r="BG152" s="960"/>
      <c r="BH152" s="960"/>
      <c r="BI152" s="960"/>
      <c r="BJ152" s="960"/>
      <c r="BK152" s="960"/>
      <c r="BL152" s="960"/>
      <c r="BM152" s="960"/>
    </row>
    <row r="153" spans="27:65">
      <c r="AA153" s="960"/>
      <c r="AB153" s="960"/>
      <c r="AC153" s="960"/>
      <c r="AD153" s="960"/>
      <c r="AE153" s="960"/>
      <c r="AF153" s="960"/>
      <c r="AG153" s="960"/>
      <c r="AH153" s="960"/>
      <c r="AI153" s="960"/>
      <c r="AJ153" s="960"/>
      <c r="AK153" s="960"/>
      <c r="AL153" s="960"/>
      <c r="AM153" s="960"/>
      <c r="AN153" s="960"/>
      <c r="AO153" s="960"/>
      <c r="AP153" s="960"/>
      <c r="AQ153" s="960"/>
      <c r="AR153" s="960"/>
      <c r="AS153" s="960"/>
      <c r="AT153" s="960"/>
      <c r="AU153" s="960"/>
      <c r="AV153" s="960"/>
      <c r="AW153" s="960"/>
      <c r="AX153" s="960"/>
      <c r="AY153" s="960"/>
      <c r="AZ153" s="960"/>
      <c r="BA153" s="960"/>
      <c r="BB153" s="960"/>
      <c r="BC153" s="960"/>
      <c r="BD153" s="960"/>
      <c r="BE153" s="960"/>
      <c r="BF153" s="960"/>
      <c r="BG153" s="960"/>
      <c r="BH153" s="960"/>
      <c r="BI153" s="960"/>
      <c r="BJ153" s="960"/>
      <c r="BK153" s="960"/>
      <c r="BL153" s="960"/>
      <c r="BM153" s="960"/>
    </row>
    <row r="154" spans="27:65">
      <c r="AA154" s="960"/>
      <c r="AB154" s="960"/>
      <c r="AC154" s="960"/>
      <c r="AD154" s="960"/>
      <c r="AE154" s="960"/>
      <c r="AF154" s="960"/>
      <c r="AG154" s="960"/>
      <c r="AH154" s="960"/>
      <c r="AI154" s="960"/>
      <c r="AJ154" s="960"/>
      <c r="AK154" s="960"/>
      <c r="AL154" s="960"/>
      <c r="AM154" s="960"/>
      <c r="AN154" s="960"/>
      <c r="AO154" s="960"/>
      <c r="AP154" s="960"/>
      <c r="AQ154" s="960"/>
      <c r="AR154" s="960"/>
      <c r="AS154" s="960"/>
      <c r="AT154" s="960"/>
      <c r="AU154" s="960"/>
      <c r="AV154" s="960"/>
      <c r="AW154" s="960"/>
      <c r="AX154" s="960"/>
      <c r="AY154" s="960"/>
      <c r="AZ154" s="960"/>
      <c r="BA154" s="960"/>
      <c r="BB154" s="960"/>
      <c r="BC154" s="960"/>
      <c r="BD154" s="960"/>
      <c r="BE154" s="960"/>
      <c r="BF154" s="960"/>
      <c r="BG154" s="960"/>
      <c r="BH154" s="960"/>
      <c r="BI154" s="960"/>
      <c r="BJ154" s="960"/>
      <c r="BK154" s="960"/>
      <c r="BL154" s="960"/>
      <c r="BM154" s="960"/>
    </row>
    <row r="155" spans="27:65">
      <c r="AA155" s="960"/>
      <c r="AB155" s="960"/>
      <c r="AC155" s="960"/>
      <c r="AD155" s="960"/>
      <c r="AE155" s="960"/>
      <c r="AF155" s="960"/>
      <c r="AG155" s="960"/>
      <c r="AH155" s="960"/>
      <c r="AI155" s="960"/>
      <c r="AJ155" s="960"/>
      <c r="AK155" s="960"/>
      <c r="AL155" s="960"/>
      <c r="AM155" s="960"/>
      <c r="AN155" s="960"/>
      <c r="AO155" s="960"/>
      <c r="AP155" s="960"/>
      <c r="AQ155" s="960"/>
      <c r="AR155" s="960"/>
      <c r="AS155" s="960"/>
      <c r="AT155" s="960"/>
      <c r="AU155" s="960"/>
      <c r="AV155" s="960"/>
      <c r="AW155" s="960"/>
      <c r="AX155" s="960"/>
      <c r="AY155" s="960"/>
      <c r="AZ155" s="960"/>
      <c r="BA155" s="960"/>
      <c r="BB155" s="960"/>
      <c r="BC155" s="960"/>
      <c r="BD155" s="960"/>
      <c r="BE155" s="960"/>
      <c r="BF155" s="960"/>
      <c r="BG155" s="960"/>
      <c r="BH155" s="960"/>
      <c r="BI155" s="960"/>
      <c r="BJ155" s="960"/>
      <c r="BK155" s="960"/>
      <c r="BL155" s="960"/>
      <c r="BM155" s="960"/>
    </row>
  </sheetData>
  <mergeCells count="1">
    <mergeCell ref="Y4:Y5"/>
  </mergeCells>
  <pageMargins left="0.78740157480314965" right="0.78740157480314965" top="6.2204724409448824" bottom="0.78740157480314965" header="0.51181102362204722" footer="0.51181102362204722"/>
  <pageSetup paperSize="9" scale="5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D44"/>
  <sheetViews>
    <sheetView workbookViewId="0"/>
  </sheetViews>
  <sheetFormatPr defaultColWidth="10.28515625" defaultRowHeight="12"/>
  <cols>
    <col min="1" max="1" width="31.5703125" style="634" customWidth="1"/>
    <col min="2" max="15" width="8.85546875" style="634" customWidth="1"/>
    <col min="16" max="16" width="8.85546875" style="635" customWidth="1"/>
    <col min="17" max="30" width="8.85546875" style="636" customWidth="1"/>
    <col min="31" max="16384" width="10.28515625" style="634"/>
  </cols>
  <sheetData>
    <row r="1" spans="1:30">
      <c r="W1" s="637"/>
      <c r="X1" s="637"/>
      <c r="Y1" s="637"/>
      <c r="Z1" s="637"/>
      <c r="AA1" s="637"/>
      <c r="AB1" s="637"/>
      <c r="AC1" s="637"/>
      <c r="AD1" s="638" t="s">
        <v>98</v>
      </c>
    </row>
    <row r="2" spans="1:30" ht="12.75" customHeight="1">
      <c r="O2" s="638"/>
      <c r="P2" s="637"/>
      <c r="R2" s="639"/>
      <c r="S2" s="639"/>
      <c r="T2" s="639"/>
      <c r="U2" s="639"/>
      <c r="V2" s="639"/>
      <c r="W2" s="640"/>
      <c r="X2" s="640"/>
      <c r="Y2" s="640"/>
      <c r="Z2" s="640"/>
      <c r="AA2" s="640"/>
      <c r="AB2" s="640"/>
      <c r="AC2" s="640"/>
      <c r="AD2" s="640" t="s">
        <v>38</v>
      </c>
    </row>
    <row r="3" spans="1:30" ht="13.5" customHeight="1">
      <c r="O3" s="638"/>
      <c r="P3" s="637"/>
      <c r="Q3" s="641"/>
      <c r="R3" s="641"/>
      <c r="S3" s="641"/>
      <c r="T3" s="641"/>
      <c r="U3" s="641"/>
      <c r="V3" s="641"/>
      <c r="W3" s="641"/>
      <c r="X3" s="641"/>
      <c r="Y3" s="641"/>
      <c r="Z3" s="641"/>
      <c r="AA3" s="641"/>
      <c r="AB3" s="641"/>
      <c r="AC3" s="641"/>
      <c r="AD3" s="641"/>
    </row>
    <row r="4" spans="1:30" ht="12" customHeight="1">
      <c r="A4" s="642" t="s">
        <v>638</v>
      </c>
      <c r="B4" s="642"/>
      <c r="C4" s="642"/>
      <c r="D4" s="642"/>
      <c r="E4" s="642"/>
      <c r="F4" s="642"/>
      <c r="Q4" s="643"/>
      <c r="R4" s="643"/>
      <c r="S4" s="643"/>
      <c r="T4" s="643"/>
      <c r="U4" s="643"/>
      <c r="W4" s="644"/>
      <c r="X4" s="644"/>
      <c r="Y4" s="644"/>
      <c r="Z4" s="644"/>
      <c r="AA4" s="644"/>
      <c r="AB4" s="1620"/>
      <c r="AC4" s="1620"/>
      <c r="AD4" s="1620" t="s">
        <v>62</v>
      </c>
    </row>
    <row r="5" spans="1:30" ht="6" customHeight="1">
      <c r="O5" s="645"/>
      <c r="P5" s="646"/>
      <c r="Q5" s="647"/>
      <c r="R5" s="647"/>
      <c r="S5" s="647"/>
      <c r="T5" s="647"/>
      <c r="U5" s="647"/>
      <c r="V5" s="648"/>
      <c r="W5" s="648"/>
      <c r="X5" s="648"/>
      <c r="Y5" s="648"/>
      <c r="Z5" s="648"/>
      <c r="AA5" s="648"/>
      <c r="AB5" s="1621"/>
      <c r="AC5" s="1621"/>
      <c r="AD5" s="1621"/>
    </row>
    <row r="6" spans="1:30" s="655" customFormat="1" ht="26.25" customHeight="1">
      <c r="A6" s="649" t="s">
        <v>63</v>
      </c>
      <c r="B6" s="650">
        <v>1990</v>
      </c>
      <c r="C6" s="650">
        <v>1991</v>
      </c>
      <c r="D6" s="650">
        <v>1992</v>
      </c>
      <c r="E6" s="650">
        <v>1993</v>
      </c>
      <c r="F6" s="650">
        <v>1994</v>
      </c>
      <c r="G6" s="651" t="s">
        <v>64</v>
      </c>
      <c r="H6" s="651" t="s">
        <v>65</v>
      </c>
      <c r="I6" s="651" t="s">
        <v>66</v>
      </c>
      <c r="J6" s="651" t="s">
        <v>67</v>
      </c>
      <c r="K6" s="651" t="s">
        <v>68</v>
      </c>
      <c r="L6" s="651" t="s">
        <v>69</v>
      </c>
      <c r="M6" s="652">
        <v>2001</v>
      </c>
      <c r="N6" s="652" t="s">
        <v>70</v>
      </c>
      <c r="O6" s="652" t="s">
        <v>71</v>
      </c>
      <c r="P6" s="652" t="s">
        <v>72</v>
      </c>
      <c r="Q6" s="653" t="s">
        <v>73</v>
      </c>
      <c r="R6" s="653" t="s">
        <v>74</v>
      </c>
      <c r="S6" s="653" t="s">
        <v>75</v>
      </c>
      <c r="T6" s="653" t="s">
        <v>76</v>
      </c>
      <c r="U6" s="653" t="s">
        <v>44</v>
      </c>
      <c r="V6" s="653" t="s">
        <v>45</v>
      </c>
      <c r="W6" s="653" t="s">
        <v>77</v>
      </c>
      <c r="X6" s="653" t="s">
        <v>306</v>
      </c>
      <c r="Y6" s="653" t="s">
        <v>322</v>
      </c>
      <c r="Z6" s="653" t="s">
        <v>401</v>
      </c>
      <c r="AA6" s="653" t="s">
        <v>524</v>
      </c>
      <c r="AB6" s="653" t="s">
        <v>548</v>
      </c>
      <c r="AC6" s="653" t="s">
        <v>599</v>
      </c>
      <c r="AD6" s="654" t="s">
        <v>639</v>
      </c>
    </row>
    <row r="7" spans="1:30" ht="18.75" customHeight="1">
      <c r="A7" s="656" t="s">
        <v>78</v>
      </c>
      <c r="B7" s="657">
        <f t="shared" ref="B7:W7" si="0">SUM(B8:B12)</f>
        <v>178602</v>
      </c>
      <c r="C7" s="657">
        <f t="shared" si="0"/>
        <v>190130</v>
      </c>
      <c r="D7" s="657">
        <f t="shared" si="0"/>
        <v>198197</v>
      </c>
      <c r="E7" s="657">
        <f t="shared" si="0"/>
        <v>203610</v>
      </c>
      <c r="F7" s="657">
        <f t="shared" si="0"/>
        <v>210365</v>
      </c>
      <c r="G7" s="657">
        <f t="shared" si="0"/>
        <v>219749</v>
      </c>
      <c r="H7" s="657">
        <f t="shared" si="0"/>
        <v>226832</v>
      </c>
      <c r="I7" s="657">
        <f t="shared" si="0"/>
        <v>234976</v>
      </c>
      <c r="J7" s="657">
        <f t="shared" si="0"/>
        <v>249225</v>
      </c>
      <c r="K7" s="657">
        <f t="shared" si="0"/>
        <v>256989</v>
      </c>
      <c r="L7" s="657">
        <f t="shared" si="0"/>
        <v>267589</v>
      </c>
      <c r="M7" s="657">
        <f t="shared" si="0"/>
        <v>280069</v>
      </c>
      <c r="N7" s="657">
        <f t="shared" si="0"/>
        <v>287622</v>
      </c>
      <c r="O7" s="657">
        <f t="shared" si="0"/>
        <v>302501</v>
      </c>
      <c r="P7" s="657">
        <f t="shared" si="0"/>
        <v>335634</v>
      </c>
      <c r="Q7" s="658">
        <f t="shared" si="0"/>
        <v>355134</v>
      </c>
      <c r="R7" s="658">
        <f t="shared" si="0"/>
        <v>372945</v>
      </c>
      <c r="S7" s="658">
        <f t="shared" si="0"/>
        <v>410936</v>
      </c>
      <c r="T7" s="658">
        <f t="shared" si="0"/>
        <v>443517</v>
      </c>
      <c r="U7" s="658">
        <f t="shared" si="0"/>
        <v>460504</v>
      </c>
      <c r="V7" s="658">
        <f t="shared" si="0"/>
        <v>462652</v>
      </c>
      <c r="W7" s="658">
        <f t="shared" si="0"/>
        <v>469543</v>
      </c>
      <c r="X7" s="658">
        <f>SUM(X8:X12)</f>
        <v>475462</v>
      </c>
      <c r="Y7" s="658">
        <f>SUM(Y8:Y12)</f>
        <v>474561</v>
      </c>
      <c r="Z7" s="658">
        <f>SUM(Z8:Z12)</f>
        <v>478492</v>
      </c>
      <c r="AA7" s="658">
        <f>SUM(AA8:AA12)</f>
        <v>487692</v>
      </c>
      <c r="AB7" s="658">
        <f>SUM(AB8:AB12)</f>
        <v>508284</v>
      </c>
      <c r="AC7" s="658">
        <f t="shared" ref="AC7:AD7" si="1">SUM(AC8:AC12)</f>
        <v>526617</v>
      </c>
      <c r="AD7" s="659">
        <f t="shared" si="1"/>
        <v>550695</v>
      </c>
    </row>
    <row r="8" spans="1:30" ht="14.25" customHeight="1">
      <c r="A8" s="660" t="s">
        <v>79</v>
      </c>
      <c r="B8" s="661">
        <v>170212</v>
      </c>
      <c r="C8" s="661">
        <v>181455</v>
      </c>
      <c r="D8" s="661">
        <v>189199</v>
      </c>
      <c r="E8" s="661">
        <v>194625</v>
      </c>
      <c r="F8" s="661">
        <v>201446</v>
      </c>
      <c r="G8" s="661">
        <v>210655</v>
      </c>
      <c r="H8" s="661">
        <v>217887</v>
      </c>
      <c r="I8" s="661">
        <v>226083</v>
      </c>
      <c r="J8" s="661">
        <v>240060</v>
      </c>
      <c r="K8" s="661">
        <v>247915</v>
      </c>
      <c r="L8" s="661">
        <v>258070</v>
      </c>
      <c r="M8" s="661">
        <v>268229</v>
      </c>
      <c r="N8" s="661">
        <v>275288</v>
      </c>
      <c r="O8" s="661">
        <v>289228</v>
      </c>
      <c r="P8" s="661">
        <v>321634</v>
      </c>
      <c r="Q8" s="662">
        <v>342146</v>
      </c>
      <c r="R8" s="662">
        <v>360429</v>
      </c>
      <c r="S8" s="662">
        <v>397313</v>
      </c>
      <c r="T8" s="662">
        <v>429431</v>
      </c>
      <c r="U8" s="662">
        <v>446754</v>
      </c>
      <c r="V8" s="662">
        <v>449845</v>
      </c>
      <c r="W8" s="662">
        <v>456435</v>
      </c>
      <c r="X8" s="662">
        <v>461431</v>
      </c>
      <c r="Y8" s="662">
        <v>459923</v>
      </c>
      <c r="Z8" s="662">
        <v>463546</v>
      </c>
      <c r="AA8" s="662">
        <v>472237</v>
      </c>
      <c r="AB8" s="662">
        <v>489248</v>
      </c>
      <c r="AC8" s="662">
        <v>504960</v>
      </c>
      <c r="AD8" s="663">
        <v>525898</v>
      </c>
    </row>
    <row r="9" spans="1:30" ht="14.25" customHeight="1">
      <c r="A9" s="660" t="s">
        <v>80</v>
      </c>
      <c r="B9" s="661">
        <v>1732</v>
      </c>
      <c r="C9" s="661">
        <v>1717</v>
      </c>
      <c r="D9" s="661">
        <v>1649</v>
      </c>
      <c r="E9" s="661">
        <v>1616</v>
      </c>
      <c r="F9" s="661">
        <v>1621</v>
      </c>
      <c r="G9" s="661">
        <v>1589</v>
      </c>
      <c r="H9" s="661">
        <v>1569</v>
      </c>
      <c r="I9" s="661">
        <v>1586</v>
      </c>
      <c r="J9" s="661">
        <v>1607</v>
      </c>
      <c r="K9" s="661">
        <v>1611</v>
      </c>
      <c r="L9" s="661">
        <v>1648</v>
      </c>
      <c r="M9" s="664">
        <v>1641</v>
      </c>
      <c r="N9" s="664">
        <v>1559</v>
      </c>
      <c r="O9" s="664">
        <v>1696</v>
      </c>
      <c r="P9" s="664">
        <v>1770</v>
      </c>
      <c r="Q9" s="665">
        <v>1845</v>
      </c>
      <c r="R9" s="665">
        <v>1780</v>
      </c>
      <c r="S9" s="665">
        <v>1856</v>
      </c>
      <c r="T9" s="665">
        <v>1864</v>
      </c>
      <c r="U9" s="665">
        <v>1870</v>
      </c>
      <c r="V9" s="665">
        <v>1822</v>
      </c>
      <c r="W9" s="665">
        <v>1823</v>
      </c>
      <c r="X9" s="665">
        <v>1776</v>
      </c>
      <c r="Y9" s="665">
        <v>1777</v>
      </c>
      <c r="Z9" s="665">
        <v>1784</v>
      </c>
      <c r="AA9" s="665">
        <v>1756</v>
      </c>
      <c r="AB9" s="665">
        <v>1770</v>
      </c>
      <c r="AC9" s="665">
        <v>1797</v>
      </c>
      <c r="AD9" s="666">
        <v>1811</v>
      </c>
    </row>
    <row r="10" spans="1:30" ht="14.25" customHeight="1">
      <c r="A10" s="667" t="s">
        <v>116</v>
      </c>
      <c r="B10" s="661">
        <v>5445</v>
      </c>
      <c r="C10" s="661">
        <v>5695</v>
      </c>
      <c r="D10" s="661">
        <v>5963</v>
      </c>
      <c r="E10" s="661">
        <v>5949</v>
      </c>
      <c r="F10" s="661">
        <v>5841</v>
      </c>
      <c r="G10" s="661">
        <v>6008</v>
      </c>
      <c r="H10" s="661">
        <v>5831</v>
      </c>
      <c r="I10" s="661">
        <v>5695</v>
      </c>
      <c r="J10" s="661">
        <v>5818</v>
      </c>
      <c r="K10" s="661">
        <v>5626</v>
      </c>
      <c r="L10" s="661">
        <v>5915</v>
      </c>
      <c r="M10" s="664">
        <v>8080</v>
      </c>
      <c r="N10" s="664">
        <v>8509</v>
      </c>
      <c r="O10" s="664">
        <v>9160</v>
      </c>
      <c r="P10" s="664">
        <v>9652</v>
      </c>
      <c r="Q10" s="665">
        <v>8336</v>
      </c>
      <c r="R10" s="665">
        <v>7782</v>
      </c>
      <c r="S10" s="665">
        <v>8648</v>
      </c>
      <c r="T10" s="665">
        <v>8951</v>
      </c>
      <c r="U10" s="665">
        <v>8452</v>
      </c>
      <c r="V10" s="665">
        <v>7398</v>
      </c>
      <c r="W10" s="665">
        <v>7635</v>
      </c>
      <c r="X10" s="665">
        <v>8564</v>
      </c>
      <c r="Y10" s="665">
        <v>9198</v>
      </c>
      <c r="Z10" s="665">
        <v>9458</v>
      </c>
      <c r="AA10" s="665">
        <v>9886</v>
      </c>
      <c r="AB10" s="665">
        <v>13324</v>
      </c>
      <c r="AC10" s="665">
        <v>15686</v>
      </c>
      <c r="AD10" s="666">
        <v>18587</v>
      </c>
    </row>
    <row r="11" spans="1:30" ht="14.25" customHeight="1">
      <c r="A11" s="668" t="s">
        <v>81</v>
      </c>
      <c r="B11" s="669">
        <v>423</v>
      </c>
      <c r="C11" s="669">
        <v>429</v>
      </c>
      <c r="D11" s="669">
        <v>418</v>
      </c>
      <c r="E11" s="669">
        <v>419</v>
      </c>
      <c r="F11" s="669">
        <v>409</v>
      </c>
      <c r="G11" s="661">
        <v>394</v>
      </c>
      <c r="H11" s="661">
        <v>374</v>
      </c>
      <c r="I11" s="661">
        <v>372</v>
      </c>
      <c r="J11" s="661">
        <v>385</v>
      </c>
      <c r="K11" s="661">
        <v>391</v>
      </c>
      <c r="L11" s="661">
        <v>391</v>
      </c>
      <c r="M11" s="664">
        <v>397</v>
      </c>
      <c r="N11" s="664">
        <v>417</v>
      </c>
      <c r="O11" s="664">
        <v>453</v>
      </c>
      <c r="P11" s="664">
        <v>502</v>
      </c>
      <c r="Q11" s="665">
        <v>557</v>
      </c>
      <c r="R11" s="665">
        <v>557</v>
      </c>
      <c r="S11" s="665">
        <v>600</v>
      </c>
      <c r="T11" s="665">
        <v>631</v>
      </c>
      <c r="U11" s="665">
        <v>637</v>
      </c>
      <c r="V11" s="665">
        <v>652</v>
      </c>
      <c r="W11" s="665">
        <v>645</v>
      </c>
      <c r="X11" s="665">
        <v>631</v>
      </c>
      <c r="Y11" s="665">
        <v>624</v>
      </c>
      <c r="Z11" s="665">
        <v>621</v>
      </c>
      <c r="AA11" s="665">
        <v>636</v>
      </c>
      <c r="AB11" s="665">
        <v>641</v>
      </c>
      <c r="AC11" s="665">
        <v>625</v>
      </c>
      <c r="AD11" s="666">
        <v>647</v>
      </c>
    </row>
    <row r="12" spans="1:30" ht="14.25" customHeight="1">
      <c r="A12" s="660" t="s">
        <v>82</v>
      </c>
      <c r="B12" s="669">
        <v>790</v>
      </c>
      <c r="C12" s="669">
        <v>834</v>
      </c>
      <c r="D12" s="669">
        <v>968</v>
      </c>
      <c r="E12" s="661">
        <v>1001</v>
      </c>
      <c r="F12" s="661">
        <v>1048</v>
      </c>
      <c r="G12" s="661">
        <v>1103</v>
      </c>
      <c r="H12" s="661">
        <v>1171</v>
      </c>
      <c r="I12" s="661">
        <v>1240</v>
      </c>
      <c r="J12" s="661">
        <v>1355</v>
      </c>
      <c r="K12" s="661">
        <v>1446</v>
      </c>
      <c r="L12" s="661">
        <v>1565</v>
      </c>
      <c r="M12" s="664">
        <v>1722</v>
      </c>
      <c r="N12" s="664">
        <v>1849</v>
      </c>
      <c r="O12" s="664">
        <v>1964</v>
      </c>
      <c r="P12" s="664">
        <v>2076</v>
      </c>
      <c r="Q12" s="665">
        <v>2250</v>
      </c>
      <c r="R12" s="665">
        <v>2397</v>
      </c>
      <c r="S12" s="665">
        <v>2519</v>
      </c>
      <c r="T12" s="665">
        <v>2640</v>
      </c>
      <c r="U12" s="665">
        <v>2791</v>
      </c>
      <c r="V12" s="665">
        <v>2935</v>
      </c>
      <c r="W12" s="665">
        <v>3005</v>
      </c>
      <c r="X12" s="665">
        <v>3060</v>
      </c>
      <c r="Y12" s="665">
        <v>3039</v>
      </c>
      <c r="Z12" s="665">
        <v>3083</v>
      </c>
      <c r="AA12" s="665">
        <v>3177</v>
      </c>
      <c r="AB12" s="665">
        <v>3301</v>
      </c>
      <c r="AC12" s="665">
        <v>3549</v>
      </c>
      <c r="AD12" s="666">
        <v>3752</v>
      </c>
    </row>
    <row r="13" spans="1:30" ht="18.75" customHeight="1">
      <c r="A13" s="670" t="s">
        <v>428</v>
      </c>
      <c r="B13" s="671">
        <f t="shared" ref="B13:V13" si="2">SUM(B14:B15)</f>
        <v>2308</v>
      </c>
      <c r="C13" s="671">
        <f t="shared" si="2"/>
        <v>2176</v>
      </c>
      <c r="D13" s="671">
        <f t="shared" si="2"/>
        <v>2371</v>
      </c>
      <c r="E13" s="671">
        <f t="shared" si="2"/>
        <v>2438</v>
      </c>
      <c r="F13" s="671">
        <f t="shared" si="2"/>
        <v>2546</v>
      </c>
      <c r="G13" s="671">
        <f t="shared" si="2"/>
        <v>2670</v>
      </c>
      <c r="H13" s="671">
        <f t="shared" si="2"/>
        <v>2801</v>
      </c>
      <c r="I13" s="671">
        <f t="shared" si="2"/>
        <v>2800</v>
      </c>
      <c r="J13" s="671">
        <f t="shared" si="2"/>
        <v>2754</v>
      </c>
      <c r="K13" s="671">
        <f t="shared" si="2"/>
        <v>2835</v>
      </c>
      <c r="L13" s="671">
        <f t="shared" si="2"/>
        <v>2949</v>
      </c>
      <c r="M13" s="671">
        <f t="shared" si="2"/>
        <v>3003</v>
      </c>
      <c r="N13" s="671">
        <f t="shared" si="2"/>
        <v>2997</v>
      </c>
      <c r="O13" s="671">
        <f t="shared" si="2"/>
        <v>3275</v>
      </c>
      <c r="P13" s="671">
        <f t="shared" si="2"/>
        <v>3199</v>
      </c>
      <c r="Q13" s="672">
        <f t="shared" si="2"/>
        <v>3217</v>
      </c>
      <c r="R13" s="672">
        <f t="shared" si="2"/>
        <v>3221</v>
      </c>
      <c r="S13" s="672">
        <f t="shared" si="2"/>
        <v>3292</v>
      </c>
      <c r="T13" s="672">
        <f t="shared" si="2"/>
        <v>3402</v>
      </c>
      <c r="U13" s="672">
        <f t="shared" si="2"/>
        <v>3449</v>
      </c>
      <c r="V13" s="672">
        <f t="shared" si="2"/>
        <v>3403</v>
      </c>
      <c r="W13" s="672">
        <f t="shared" ref="W13:AB13" si="3">SUM(W14:W15)</f>
        <v>3461</v>
      </c>
      <c r="X13" s="672">
        <f t="shared" si="3"/>
        <v>3557</v>
      </c>
      <c r="Y13" s="672">
        <f t="shared" si="3"/>
        <v>3495</v>
      </c>
      <c r="Z13" s="672">
        <f t="shared" si="3"/>
        <v>2581</v>
      </c>
      <c r="AA13" s="672">
        <f t="shared" si="3"/>
        <v>2712</v>
      </c>
      <c r="AB13" s="672">
        <f t="shared" si="3"/>
        <v>2842</v>
      </c>
      <c r="AC13" s="672">
        <f t="shared" ref="AC13:AD13" si="4">SUM(AC14:AC15)</f>
        <v>2991</v>
      </c>
      <c r="AD13" s="673">
        <f t="shared" si="4"/>
        <v>3084</v>
      </c>
    </row>
    <row r="14" spans="1:30" ht="14.25" customHeight="1">
      <c r="A14" s="667" t="s">
        <v>409</v>
      </c>
      <c r="B14" s="669">
        <v>675</v>
      </c>
      <c r="C14" s="669">
        <v>720</v>
      </c>
      <c r="D14" s="669">
        <v>808</v>
      </c>
      <c r="E14" s="669">
        <v>876</v>
      </c>
      <c r="F14" s="669">
        <v>958</v>
      </c>
      <c r="G14" s="661">
        <v>1062</v>
      </c>
      <c r="H14" s="661">
        <v>1147</v>
      </c>
      <c r="I14" s="661">
        <v>1154</v>
      </c>
      <c r="J14" s="661">
        <v>1196</v>
      </c>
      <c r="K14" s="661">
        <v>1231</v>
      </c>
      <c r="L14" s="661">
        <v>1325</v>
      </c>
      <c r="M14" s="664">
        <v>1354</v>
      </c>
      <c r="N14" s="664">
        <v>1333</v>
      </c>
      <c r="O14" s="664">
        <v>1393</v>
      </c>
      <c r="P14" s="664">
        <v>1337</v>
      </c>
      <c r="Q14" s="665">
        <v>1314</v>
      </c>
      <c r="R14" s="665">
        <v>1260</v>
      </c>
      <c r="S14" s="665">
        <v>1221</v>
      </c>
      <c r="T14" s="665">
        <v>1214</v>
      </c>
      <c r="U14" s="665">
        <v>1188</v>
      </c>
      <c r="V14" s="665">
        <v>1119</v>
      </c>
      <c r="W14" s="665">
        <v>1062</v>
      </c>
      <c r="X14" s="665">
        <v>1016</v>
      </c>
      <c r="Y14" s="665">
        <v>904</v>
      </c>
      <c r="Z14" s="665">
        <v>393</v>
      </c>
      <c r="AA14" s="665">
        <v>460</v>
      </c>
      <c r="AB14" s="665">
        <v>536</v>
      </c>
      <c r="AC14" s="665">
        <v>533</v>
      </c>
      <c r="AD14" s="666">
        <v>513</v>
      </c>
    </row>
    <row r="15" spans="1:30" ht="14.25" customHeight="1">
      <c r="A15" s="667" t="s">
        <v>410</v>
      </c>
      <c r="B15" s="661">
        <v>1633</v>
      </c>
      <c r="C15" s="661">
        <v>1456</v>
      </c>
      <c r="D15" s="661">
        <v>1563</v>
      </c>
      <c r="E15" s="661">
        <v>1562</v>
      </c>
      <c r="F15" s="661">
        <v>1588</v>
      </c>
      <c r="G15" s="661">
        <v>1608</v>
      </c>
      <c r="H15" s="661">
        <v>1654</v>
      </c>
      <c r="I15" s="661">
        <v>1646</v>
      </c>
      <c r="J15" s="661">
        <v>1558</v>
      </c>
      <c r="K15" s="661">
        <v>1604</v>
      </c>
      <c r="L15" s="661">
        <v>1624</v>
      </c>
      <c r="M15" s="664">
        <v>1649</v>
      </c>
      <c r="N15" s="664">
        <v>1664</v>
      </c>
      <c r="O15" s="664">
        <v>1882</v>
      </c>
      <c r="P15" s="664">
        <v>1862</v>
      </c>
      <c r="Q15" s="665">
        <v>1903</v>
      </c>
      <c r="R15" s="665">
        <v>1961</v>
      </c>
      <c r="S15" s="665">
        <v>2071</v>
      </c>
      <c r="T15" s="665">
        <v>2188</v>
      </c>
      <c r="U15" s="665">
        <v>2261</v>
      </c>
      <c r="V15" s="665">
        <v>2284</v>
      </c>
      <c r="W15" s="665">
        <v>2399</v>
      </c>
      <c r="X15" s="665">
        <v>2541</v>
      </c>
      <c r="Y15" s="665">
        <v>2591</v>
      </c>
      <c r="Z15" s="665">
        <v>2188</v>
      </c>
      <c r="AA15" s="665">
        <v>2252</v>
      </c>
      <c r="AB15" s="665">
        <v>2306</v>
      </c>
      <c r="AC15" s="665">
        <v>2458</v>
      </c>
      <c r="AD15" s="666">
        <v>2571</v>
      </c>
    </row>
    <row r="16" spans="1:30" ht="18.75" customHeight="1">
      <c r="A16" s="674" t="s">
        <v>301</v>
      </c>
      <c r="B16" s="671">
        <f t="shared" ref="B16:Y16" si="5">SUM(B17:B19)</f>
        <v>74325</v>
      </c>
      <c r="C16" s="671">
        <f t="shared" si="5"/>
        <v>82150</v>
      </c>
      <c r="D16" s="671">
        <f t="shared" si="5"/>
        <v>86803</v>
      </c>
      <c r="E16" s="671">
        <f t="shared" si="5"/>
        <v>90209</v>
      </c>
      <c r="F16" s="671">
        <f t="shared" si="5"/>
        <v>94568</v>
      </c>
      <c r="G16" s="671">
        <f t="shared" si="5"/>
        <v>101182</v>
      </c>
      <c r="H16" s="671">
        <f t="shared" si="5"/>
        <v>104043</v>
      </c>
      <c r="I16" s="671">
        <f t="shared" si="5"/>
        <v>105652</v>
      </c>
      <c r="J16" s="671">
        <f t="shared" si="5"/>
        <v>109294</v>
      </c>
      <c r="K16" s="671">
        <f t="shared" si="5"/>
        <v>111125</v>
      </c>
      <c r="L16" s="671">
        <f t="shared" si="5"/>
        <v>114666</v>
      </c>
      <c r="M16" s="671">
        <f t="shared" si="5"/>
        <v>117942</v>
      </c>
      <c r="N16" s="671">
        <f t="shared" si="5"/>
        <v>117792</v>
      </c>
      <c r="O16" s="671">
        <f t="shared" si="5"/>
        <v>119646</v>
      </c>
      <c r="P16" s="671">
        <f t="shared" si="5"/>
        <v>117825</v>
      </c>
      <c r="Q16" s="672">
        <f t="shared" si="5"/>
        <v>118355</v>
      </c>
      <c r="R16" s="672">
        <f t="shared" si="5"/>
        <v>115723</v>
      </c>
      <c r="S16" s="672">
        <f t="shared" si="5"/>
        <v>117498</v>
      </c>
      <c r="T16" s="672">
        <f t="shared" si="5"/>
        <v>121779</v>
      </c>
      <c r="U16" s="672">
        <f t="shared" si="5"/>
        <v>124097</v>
      </c>
      <c r="V16" s="672">
        <f t="shared" si="5"/>
        <v>120690</v>
      </c>
      <c r="W16" s="672">
        <f t="shared" si="5"/>
        <v>118003</v>
      </c>
      <c r="X16" s="672">
        <f t="shared" si="5"/>
        <v>113743</v>
      </c>
      <c r="Y16" s="672">
        <f t="shared" si="5"/>
        <v>109069</v>
      </c>
      <c r="Z16" s="672">
        <f>SUM(Z17:Z19)</f>
        <v>104446</v>
      </c>
      <c r="AA16" s="672">
        <f>SUM(AA17:AA19)</f>
        <v>103836</v>
      </c>
      <c r="AB16" s="672">
        <f>SUM(AB17:AB19)</f>
        <v>106304</v>
      </c>
      <c r="AC16" s="672">
        <f t="shared" ref="AC16:AD16" si="6">SUM(AC17:AC19)</f>
        <v>107745</v>
      </c>
      <c r="AD16" s="673">
        <f t="shared" si="6"/>
        <v>111042</v>
      </c>
    </row>
    <row r="17" spans="1:30" ht="14.25" customHeight="1">
      <c r="A17" s="660" t="s">
        <v>83</v>
      </c>
      <c r="B17" s="661">
        <v>8322</v>
      </c>
      <c r="C17" s="661">
        <v>8639</v>
      </c>
      <c r="D17" s="661">
        <v>8794</v>
      </c>
      <c r="E17" s="661">
        <v>8525</v>
      </c>
      <c r="F17" s="661">
        <v>8663</v>
      </c>
      <c r="G17" s="661">
        <v>8976</v>
      </c>
      <c r="H17" s="661">
        <v>9047</v>
      </c>
      <c r="I17" s="661">
        <v>8910</v>
      </c>
      <c r="J17" s="661">
        <v>8917</v>
      </c>
      <c r="K17" s="661">
        <v>9372</v>
      </c>
      <c r="L17" s="661">
        <v>9624</v>
      </c>
      <c r="M17" s="664">
        <v>9853</v>
      </c>
      <c r="N17" s="664">
        <v>10036</v>
      </c>
      <c r="O17" s="664">
        <v>10830</v>
      </c>
      <c r="P17" s="664">
        <v>11326</v>
      </c>
      <c r="Q17" s="665">
        <v>11470</v>
      </c>
      <c r="R17" s="665">
        <v>11439</v>
      </c>
      <c r="S17" s="665">
        <v>11707</v>
      </c>
      <c r="T17" s="665">
        <v>12785</v>
      </c>
      <c r="U17" s="665">
        <v>13572</v>
      </c>
      <c r="V17" s="665">
        <v>13399</v>
      </c>
      <c r="W17" s="665">
        <v>12999</v>
      </c>
      <c r="X17" s="665">
        <v>12059</v>
      </c>
      <c r="Y17" s="665">
        <v>10142</v>
      </c>
      <c r="Z17" s="665">
        <v>9407</v>
      </c>
      <c r="AA17" s="665">
        <v>9473</v>
      </c>
      <c r="AB17" s="665">
        <v>9826</v>
      </c>
      <c r="AC17" s="665">
        <v>10162</v>
      </c>
      <c r="AD17" s="666">
        <v>10511</v>
      </c>
    </row>
    <row r="18" spans="1:30" ht="14.25" customHeight="1">
      <c r="A18" s="660" t="s">
        <v>84</v>
      </c>
      <c r="B18" s="661">
        <v>65436</v>
      </c>
      <c r="C18" s="661">
        <v>72844</v>
      </c>
      <c r="D18" s="661">
        <v>77289</v>
      </c>
      <c r="E18" s="661">
        <v>80899</v>
      </c>
      <c r="F18" s="661">
        <v>85069</v>
      </c>
      <c r="G18" s="661">
        <v>91287</v>
      </c>
      <c r="H18" s="661">
        <v>94041</v>
      </c>
      <c r="I18" s="661">
        <v>95786</v>
      </c>
      <c r="J18" s="661">
        <v>99174</v>
      </c>
      <c r="K18" s="661">
        <v>100742</v>
      </c>
      <c r="L18" s="661">
        <v>103957</v>
      </c>
      <c r="M18" s="664">
        <v>106942</v>
      </c>
      <c r="N18" s="664">
        <v>106506</v>
      </c>
      <c r="O18" s="664">
        <v>107521</v>
      </c>
      <c r="P18" s="664">
        <v>105017</v>
      </c>
      <c r="Q18" s="665">
        <v>105327</v>
      </c>
      <c r="R18" s="665">
        <v>102520</v>
      </c>
      <c r="S18" s="665">
        <v>103978</v>
      </c>
      <c r="T18" s="665">
        <v>107010</v>
      </c>
      <c r="U18" s="665">
        <v>108363</v>
      </c>
      <c r="V18" s="665">
        <v>105129</v>
      </c>
      <c r="W18" s="665">
        <v>102968</v>
      </c>
      <c r="X18" s="665">
        <v>99781</v>
      </c>
      <c r="Y18" s="665">
        <v>97245</v>
      </c>
      <c r="Z18" s="665">
        <v>93381</v>
      </c>
      <c r="AA18" s="665">
        <v>92726</v>
      </c>
      <c r="AB18" s="665">
        <v>94673</v>
      </c>
      <c r="AC18" s="665">
        <v>95705</v>
      </c>
      <c r="AD18" s="666">
        <v>98533</v>
      </c>
    </row>
    <row r="19" spans="1:30" ht="12" customHeight="1">
      <c r="A19" s="675" t="s">
        <v>423</v>
      </c>
      <c r="B19" s="637">
        <v>567</v>
      </c>
      <c r="C19" s="637">
        <v>667</v>
      </c>
      <c r="D19" s="637">
        <v>720</v>
      </c>
      <c r="E19" s="637">
        <v>785</v>
      </c>
      <c r="F19" s="637">
        <v>836</v>
      </c>
      <c r="G19" s="661">
        <v>919</v>
      </c>
      <c r="H19" s="661">
        <v>955</v>
      </c>
      <c r="I19" s="661">
        <v>956</v>
      </c>
      <c r="J19" s="661">
        <v>1203</v>
      </c>
      <c r="K19" s="661">
        <v>1011</v>
      </c>
      <c r="L19" s="661">
        <v>1085</v>
      </c>
      <c r="M19" s="664">
        <v>1147</v>
      </c>
      <c r="N19" s="664">
        <v>1250</v>
      </c>
      <c r="O19" s="664">
        <v>1295</v>
      </c>
      <c r="P19" s="664">
        <v>1482</v>
      </c>
      <c r="Q19" s="665">
        <v>1558</v>
      </c>
      <c r="R19" s="665">
        <v>1764</v>
      </c>
      <c r="S19" s="665">
        <v>1813</v>
      </c>
      <c r="T19" s="665">
        <v>1984</v>
      </c>
      <c r="U19" s="665">
        <v>2162</v>
      </c>
      <c r="V19" s="665">
        <v>2162</v>
      </c>
      <c r="W19" s="665">
        <v>2036</v>
      </c>
      <c r="X19" s="665">
        <v>1903</v>
      </c>
      <c r="Y19" s="665">
        <v>1682</v>
      </c>
      <c r="Z19" s="665">
        <v>1658</v>
      </c>
      <c r="AA19" s="665">
        <v>1637</v>
      </c>
      <c r="AB19" s="665">
        <v>1805</v>
      </c>
      <c r="AC19" s="665">
        <v>1878</v>
      </c>
      <c r="AD19" s="666">
        <v>1998</v>
      </c>
    </row>
    <row r="20" spans="1:30" s="677" customFormat="1" ht="18.95" customHeight="1">
      <c r="A20" s="676" t="s">
        <v>424</v>
      </c>
      <c r="B20" s="672">
        <f t="shared" ref="B20:W20" si="7">SUM(B21:B24)</f>
        <v>36475</v>
      </c>
      <c r="C20" s="672">
        <f t="shared" si="7"/>
        <v>39481</v>
      </c>
      <c r="D20" s="672">
        <f t="shared" si="7"/>
        <v>39689</v>
      </c>
      <c r="E20" s="672">
        <f t="shared" si="7"/>
        <v>38559</v>
      </c>
      <c r="F20" s="672">
        <f t="shared" si="7"/>
        <v>38399</v>
      </c>
      <c r="G20" s="672">
        <f t="shared" si="7"/>
        <v>37390</v>
      </c>
      <c r="H20" s="672">
        <f t="shared" si="7"/>
        <v>34743</v>
      </c>
      <c r="I20" s="672">
        <f t="shared" si="7"/>
        <v>33350</v>
      </c>
      <c r="J20" s="672">
        <f t="shared" si="7"/>
        <v>32419</v>
      </c>
      <c r="K20" s="672">
        <f t="shared" si="7"/>
        <v>32097</v>
      </c>
      <c r="L20" s="672">
        <f t="shared" si="7"/>
        <v>30579</v>
      </c>
      <c r="M20" s="672">
        <f t="shared" si="7"/>
        <v>29018</v>
      </c>
      <c r="N20" s="672">
        <f t="shared" si="7"/>
        <v>27414</v>
      </c>
      <c r="O20" s="672">
        <f t="shared" si="7"/>
        <v>27220</v>
      </c>
      <c r="P20" s="672">
        <f t="shared" si="7"/>
        <v>26013</v>
      </c>
      <c r="Q20" s="672">
        <f t="shared" si="7"/>
        <v>24185</v>
      </c>
      <c r="R20" s="672">
        <f t="shared" si="7"/>
        <v>23023</v>
      </c>
      <c r="S20" s="672">
        <f t="shared" si="7"/>
        <v>21971</v>
      </c>
      <c r="T20" s="672">
        <f t="shared" si="7"/>
        <v>20860</v>
      </c>
      <c r="U20" s="672">
        <f t="shared" si="7"/>
        <v>19217</v>
      </c>
      <c r="V20" s="672">
        <f t="shared" si="7"/>
        <v>17050</v>
      </c>
      <c r="W20" s="672">
        <f t="shared" si="7"/>
        <v>15939</v>
      </c>
      <c r="X20" s="672">
        <f>SUM(X21:X24)</f>
        <v>15812</v>
      </c>
      <c r="Y20" s="672">
        <f>SUM(Y21:Y24)</f>
        <v>14745</v>
      </c>
      <c r="Z20" s="672">
        <f>SUM(Z21:Z24)</f>
        <v>14392</v>
      </c>
      <c r="AA20" s="672">
        <f>SUM(AA21:AA24)</f>
        <v>13480</v>
      </c>
      <c r="AB20" s="672">
        <f>SUM(AB21:AB24)</f>
        <v>12828</v>
      </c>
      <c r="AC20" s="672">
        <f t="shared" ref="AC20:AD20" si="8">SUM(AC21:AC24)</f>
        <v>12156</v>
      </c>
      <c r="AD20" s="673">
        <f t="shared" si="8"/>
        <v>11581</v>
      </c>
    </row>
    <row r="21" spans="1:30" s="677" customFormat="1" ht="14.25" customHeight="1">
      <c r="A21" s="678" t="s">
        <v>85</v>
      </c>
      <c r="B21" s="679">
        <v>308</v>
      </c>
      <c r="C21" s="679">
        <v>339</v>
      </c>
      <c r="D21" s="679">
        <v>341</v>
      </c>
      <c r="E21" s="679">
        <v>372</v>
      </c>
      <c r="F21" s="679">
        <v>367</v>
      </c>
      <c r="G21" s="662">
        <v>292</v>
      </c>
      <c r="H21" s="662">
        <v>302</v>
      </c>
      <c r="I21" s="662">
        <v>297</v>
      </c>
      <c r="J21" s="662">
        <v>289</v>
      </c>
      <c r="K21" s="662">
        <v>297</v>
      </c>
      <c r="L21" s="662">
        <v>271</v>
      </c>
      <c r="M21" s="665">
        <v>291</v>
      </c>
      <c r="N21" s="665">
        <v>296</v>
      </c>
      <c r="O21" s="665">
        <v>289</v>
      </c>
      <c r="P21" s="665">
        <v>261</v>
      </c>
      <c r="Q21" s="665">
        <v>248</v>
      </c>
      <c r="R21" s="665">
        <v>236</v>
      </c>
      <c r="S21" s="665">
        <v>228</v>
      </c>
      <c r="T21" s="665">
        <v>215</v>
      </c>
      <c r="U21" s="665">
        <v>199</v>
      </c>
      <c r="V21" s="665">
        <v>176</v>
      </c>
      <c r="W21" s="665">
        <v>158</v>
      </c>
      <c r="X21" s="665">
        <v>156</v>
      </c>
      <c r="Y21" s="665">
        <v>149</v>
      </c>
      <c r="Z21" s="665">
        <v>99</v>
      </c>
      <c r="AA21" s="665">
        <v>94</v>
      </c>
      <c r="AB21" s="665">
        <v>96</v>
      </c>
      <c r="AC21" s="665">
        <v>92</v>
      </c>
      <c r="AD21" s="666">
        <v>103</v>
      </c>
    </row>
    <row r="22" spans="1:30" s="677" customFormat="1" ht="14.25" customHeight="1">
      <c r="A22" s="678" t="s">
        <v>89</v>
      </c>
      <c r="B22" s="679">
        <v>9</v>
      </c>
      <c r="C22" s="679">
        <v>20</v>
      </c>
      <c r="D22" s="679">
        <v>20</v>
      </c>
      <c r="E22" s="679">
        <v>27</v>
      </c>
      <c r="F22" s="679">
        <v>41</v>
      </c>
      <c r="G22" s="662">
        <v>40</v>
      </c>
      <c r="H22" s="662">
        <v>36</v>
      </c>
      <c r="I22" s="662">
        <v>32</v>
      </c>
      <c r="J22" s="662">
        <v>36</v>
      </c>
      <c r="K22" s="662">
        <v>23</v>
      </c>
      <c r="L22" s="662">
        <v>22</v>
      </c>
      <c r="M22" s="665">
        <v>31</v>
      </c>
      <c r="N22" s="665">
        <v>31</v>
      </c>
      <c r="O22" s="665">
        <v>33</v>
      </c>
      <c r="P22" s="665">
        <v>30</v>
      </c>
      <c r="Q22" s="665">
        <v>31</v>
      </c>
      <c r="R22" s="665">
        <v>61</v>
      </c>
      <c r="S22" s="665">
        <v>76</v>
      </c>
      <c r="T22" s="665">
        <v>90</v>
      </c>
      <c r="U22" s="665">
        <v>98</v>
      </c>
      <c r="V22" s="665">
        <v>94</v>
      </c>
      <c r="W22" s="665">
        <v>84</v>
      </c>
      <c r="X22" s="665">
        <v>79</v>
      </c>
      <c r="Y22" s="665">
        <v>67</v>
      </c>
      <c r="Z22" s="665">
        <v>53</v>
      </c>
      <c r="AA22" s="665">
        <v>36</v>
      </c>
      <c r="AB22" s="665">
        <v>48</v>
      </c>
      <c r="AC22" s="665">
        <v>41</v>
      </c>
      <c r="AD22" s="666">
        <v>50</v>
      </c>
    </row>
    <row r="23" spans="1:30" s="677" customFormat="1" ht="14.25" customHeight="1">
      <c r="A23" s="678" t="s">
        <v>87</v>
      </c>
      <c r="B23" s="680">
        <v>34095</v>
      </c>
      <c r="C23" s="680">
        <v>36971</v>
      </c>
      <c r="D23" s="680">
        <v>37113</v>
      </c>
      <c r="E23" s="680">
        <v>35784</v>
      </c>
      <c r="F23" s="680">
        <v>35588</v>
      </c>
      <c r="G23" s="662">
        <v>34626</v>
      </c>
      <c r="H23" s="662">
        <v>31875</v>
      </c>
      <c r="I23" s="662">
        <v>30401</v>
      </c>
      <c r="J23" s="662">
        <v>29373</v>
      </c>
      <c r="K23" s="662">
        <v>29344</v>
      </c>
      <c r="L23" s="662">
        <v>27985</v>
      </c>
      <c r="M23" s="665">
        <v>26471</v>
      </c>
      <c r="N23" s="665">
        <v>24956</v>
      </c>
      <c r="O23" s="665">
        <v>25175</v>
      </c>
      <c r="P23" s="665">
        <v>24309</v>
      </c>
      <c r="Q23" s="665">
        <v>22739</v>
      </c>
      <c r="R23" s="665">
        <v>21622</v>
      </c>
      <c r="S23" s="665">
        <v>20773</v>
      </c>
      <c r="T23" s="665">
        <v>19740</v>
      </c>
      <c r="U23" s="665">
        <v>18314</v>
      </c>
      <c r="V23" s="665">
        <v>16303</v>
      </c>
      <c r="W23" s="665">
        <v>15255</v>
      </c>
      <c r="X23" s="665">
        <v>15184</v>
      </c>
      <c r="Y23" s="665">
        <v>14193</v>
      </c>
      <c r="Z23" s="665">
        <v>13589</v>
      </c>
      <c r="AA23" s="665">
        <v>12668</v>
      </c>
      <c r="AB23" s="665">
        <v>12006</v>
      </c>
      <c r="AC23" s="665">
        <v>11272</v>
      </c>
      <c r="AD23" s="666">
        <v>10709</v>
      </c>
    </row>
    <row r="24" spans="1:30" s="677" customFormat="1" ht="14.25" customHeight="1">
      <c r="A24" s="681" t="s">
        <v>90</v>
      </c>
      <c r="B24" s="680">
        <v>2063</v>
      </c>
      <c r="C24" s="680">
        <v>2151</v>
      </c>
      <c r="D24" s="680">
        <v>2215</v>
      </c>
      <c r="E24" s="680">
        <v>2376</v>
      </c>
      <c r="F24" s="680">
        <v>2403</v>
      </c>
      <c r="G24" s="662">
        <v>2432</v>
      </c>
      <c r="H24" s="662">
        <v>2530</v>
      </c>
      <c r="I24" s="662">
        <v>2620</v>
      </c>
      <c r="J24" s="662">
        <v>2721</v>
      </c>
      <c r="K24" s="662">
        <v>2433</v>
      </c>
      <c r="L24" s="662">
        <v>2301</v>
      </c>
      <c r="M24" s="665">
        <v>2225</v>
      </c>
      <c r="N24" s="665">
        <v>2131</v>
      </c>
      <c r="O24" s="665">
        <v>1723</v>
      </c>
      <c r="P24" s="665">
        <v>1413</v>
      </c>
      <c r="Q24" s="665">
        <v>1167</v>
      </c>
      <c r="R24" s="665">
        <v>1104</v>
      </c>
      <c r="S24" s="665">
        <v>894</v>
      </c>
      <c r="T24" s="665">
        <v>815</v>
      </c>
      <c r="U24" s="665">
        <v>606</v>
      </c>
      <c r="V24" s="665">
        <v>477</v>
      </c>
      <c r="W24" s="665">
        <v>442</v>
      </c>
      <c r="X24" s="665">
        <v>393</v>
      </c>
      <c r="Y24" s="665">
        <v>336</v>
      </c>
      <c r="Z24" s="665">
        <v>651</v>
      </c>
      <c r="AA24" s="665">
        <v>682</v>
      </c>
      <c r="AB24" s="665">
        <v>678</v>
      </c>
      <c r="AC24" s="665">
        <v>751</v>
      </c>
      <c r="AD24" s="666">
        <v>719</v>
      </c>
    </row>
    <row r="25" spans="1:30" ht="18.75" customHeight="1">
      <c r="A25" s="670" t="s">
        <v>425</v>
      </c>
      <c r="B25" s="671">
        <f t="shared" ref="B25:Y25" si="9">SUM(B26:B29)</f>
        <v>14478</v>
      </c>
      <c r="C25" s="671">
        <f t="shared" si="9"/>
        <v>14804</v>
      </c>
      <c r="D25" s="671">
        <f t="shared" si="9"/>
        <v>14073</v>
      </c>
      <c r="E25" s="671">
        <f t="shared" si="9"/>
        <v>13329</v>
      </c>
      <c r="F25" s="671">
        <f t="shared" si="9"/>
        <v>13111</v>
      </c>
      <c r="G25" s="671">
        <f t="shared" si="9"/>
        <v>13003</v>
      </c>
      <c r="H25" s="671">
        <f t="shared" si="9"/>
        <v>12112</v>
      </c>
      <c r="I25" s="671">
        <f t="shared" si="9"/>
        <v>11876</v>
      </c>
      <c r="J25" s="671">
        <f t="shared" si="9"/>
        <v>11918</v>
      </c>
      <c r="K25" s="671">
        <f t="shared" si="9"/>
        <v>12659</v>
      </c>
      <c r="L25" s="671">
        <f t="shared" si="9"/>
        <v>12736</v>
      </c>
      <c r="M25" s="671">
        <f t="shared" si="9"/>
        <v>12967</v>
      </c>
      <c r="N25" s="671">
        <f t="shared" si="9"/>
        <v>12862</v>
      </c>
      <c r="O25" s="671">
        <f t="shared" si="9"/>
        <v>14296</v>
      </c>
      <c r="P25" s="671">
        <f t="shared" si="9"/>
        <v>15383</v>
      </c>
      <c r="Q25" s="672">
        <f t="shared" si="9"/>
        <v>16196</v>
      </c>
      <c r="R25" s="672">
        <f t="shared" si="9"/>
        <v>17336</v>
      </c>
      <c r="S25" s="672">
        <f t="shared" si="9"/>
        <v>19240</v>
      </c>
      <c r="T25" s="672">
        <f t="shared" si="9"/>
        <v>22359</v>
      </c>
      <c r="U25" s="672">
        <f t="shared" si="9"/>
        <v>23473</v>
      </c>
      <c r="V25" s="672">
        <f t="shared" si="9"/>
        <v>23677</v>
      </c>
      <c r="W25" s="672">
        <f t="shared" si="9"/>
        <v>23864</v>
      </c>
      <c r="X25" s="672">
        <f t="shared" si="9"/>
        <v>25293</v>
      </c>
      <c r="Y25" s="672">
        <f t="shared" si="9"/>
        <v>25224</v>
      </c>
      <c r="Z25" s="672">
        <f>SUM(Z26:Z29)</f>
        <v>26578</v>
      </c>
      <c r="AA25" s="672">
        <f>SUM(AA26:AA29)</f>
        <v>25802</v>
      </c>
      <c r="AB25" s="672">
        <f>SUM(AB26:AB29)</f>
        <v>26414</v>
      </c>
      <c r="AC25" s="672">
        <f t="shared" ref="AC25:AD25" si="10">SUM(AC26:AC29)</f>
        <v>27242</v>
      </c>
      <c r="AD25" s="673">
        <f t="shared" si="10"/>
        <v>28183</v>
      </c>
    </row>
    <row r="26" spans="1:30" ht="14.25" customHeight="1">
      <c r="A26" s="682" t="s">
        <v>85</v>
      </c>
      <c r="B26" s="683">
        <v>13983</v>
      </c>
      <c r="C26" s="683">
        <v>14298</v>
      </c>
      <c r="D26" s="683">
        <v>13566</v>
      </c>
      <c r="E26" s="683">
        <v>12828</v>
      </c>
      <c r="F26" s="683">
        <v>12589</v>
      </c>
      <c r="G26" s="661">
        <v>12473</v>
      </c>
      <c r="H26" s="661">
        <v>11577</v>
      </c>
      <c r="I26" s="661">
        <v>11328</v>
      </c>
      <c r="J26" s="661">
        <v>11349</v>
      </c>
      <c r="K26" s="661">
        <v>12083</v>
      </c>
      <c r="L26" s="661">
        <v>12151</v>
      </c>
      <c r="M26" s="664">
        <v>12306</v>
      </c>
      <c r="N26" s="664">
        <v>12187</v>
      </c>
      <c r="O26" s="664">
        <v>13595</v>
      </c>
      <c r="P26" s="664">
        <v>14742</v>
      </c>
      <c r="Q26" s="665">
        <v>14937</v>
      </c>
      <c r="R26" s="665">
        <v>15526</v>
      </c>
      <c r="S26" s="665">
        <v>17026</v>
      </c>
      <c r="T26" s="665">
        <v>19475</v>
      </c>
      <c r="U26" s="665">
        <v>20566</v>
      </c>
      <c r="V26" s="665">
        <v>20819</v>
      </c>
      <c r="W26" s="665">
        <v>20985</v>
      </c>
      <c r="X26" s="665">
        <v>22304</v>
      </c>
      <c r="Y26" s="665">
        <v>22385</v>
      </c>
      <c r="Z26" s="665">
        <v>23352</v>
      </c>
      <c r="AA26" s="665">
        <v>22579</v>
      </c>
      <c r="AB26" s="665">
        <v>23180</v>
      </c>
      <c r="AC26" s="665">
        <v>23818</v>
      </c>
      <c r="AD26" s="666">
        <v>24612</v>
      </c>
    </row>
    <row r="27" spans="1:30" ht="14.25" customHeight="1">
      <c r="A27" s="684" t="s">
        <v>86</v>
      </c>
      <c r="B27" s="685">
        <v>8</v>
      </c>
      <c r="C27" s="685">
        <v>10</v>
      </c>
      <c r="D27" s="685">
        <v>10</v>
      </c>
      <c r="E27" s="685">
        <v>11</v>
      </c>
      <c r="F27" s="685">
        <v>21</v>
      </c>
      <c r="G27" s="661">
        <v>19</v>
      </c>
      <c r="H27" s="661">
        <v>12</v>
      </c>
      <c r="I27" s="661">
        <v>10</v>
      </c>
      <c r="J27" s="661">
        <v>12</v>
      </c>
      <c r="K27" s="661">
        <v>13</v>
      </c>
      <c r="L27" s="661">
        <v>11</v>
      </c>
      <c r="M27" s="664">
        <v>11</v>
      </c>
      <c r="N27" s="664">
        <v>10</v>
      </c>
      <c r="O27" s="664">
        <v>10</v>
      </c>
      <c r="P27" s="664">
        <v>25</v>
      </c>
      <c r="Q27" s="665">
        <v>527</v>
      </c>
      <c r="R27" s="665">
        <v>929</v>
      </c>
      <c r="S27" s="665">
        <v>1234</v>
      </c>
      <c r="T27" s="665">
        <v>1777</v>
      </c>
      <c r="U27" s="665">
        <v>1805</v>
      </c>
      <c r="V27" s="665">
        <v>1847</v>
      </c>
      <c r="W27" s="665">
        <v>1807</v>
      </c>
      <c r="X27" s="665">
        <v>1890</v>
      </c>
      <c r="Y27" s="665">
        <v>1723</v>
      </c>
      <c r="Z27" s="665">
        <v>1550</v>
      </c>
      <c r="AA27" s="665">
        <v>1269</v>
      </c>
      <c r="AB27" s="665">
        <v>1196</v>
      </c>
      <c r="AC27" s="665">
        <v>1127</v>
      </c>
      <c r="AD27" s="666">
        <v>1128</v>
      </c>
    </row>
    <row r="28" spans="1:30" ht="14.25" customHeight="1">
      <c r="A28" s="684" t="s">
        <v>87</v>
      </c>
      <c r="B28" s="685">
        <v>296</v>
      </c>
      <c r="C28" s="685">
        <v>289</v>
      </c>
      <c r="D28" s="685">
        <v>281</v>
      </c>
      <c r="E28" s="685">
        <v>265</v>
      </c>
      <c r="F28" s="683">
        <v>269</v>
      </c>
      <c r="G28" s="661">
        <v>270</v>
      </c>
      <c r="H28" s="661">
        <v>271</v>
      </c>
      <c r="I28" s="661">
        <v>275</v>
      </c>
      <c r="J28" s="661">
        <v>278</v>
      </c>
      <c r="K28" s="661">
        <v>281</v>
      </c>
      <c r="L28" s="661">
        <v>283</v>
      </c>
      <c r="M28" s="664">
        <v>297</v>
      </c>
      <c r="N28" s="664">
        <v>301</v>
      </c>
      <c r="O28" s="664">
        <v>306</v>
      </c>
      <c r="P28" s="664">
        <v>310</v>
      </c>
      <c r="Q28" s="665">
        <v>446</v>
      </c>
      <c r="R28" s="665">
        <v>471</v>
      </c>
      <c r="S28" s="665">
        <v>509</v>
      </c>
      <c r="T28" s="665">
        <v>581</v>
      </c>
      <c r="U28" s="665">
        <v>623</v>
      </c>
      <c r="V28" s="665">
        <v>632</v>
      </c>
      <c r="W28" s="665">
        <v>662</v>
      </c>
      <c r="X28" s="665">
        <v>686</v>
      </c>
      <c r="Y28" s="665">
        <v>640</v>
      </c>
      <c r="Z28" s="665">
        <v>598</v>
      </c>
      <c r="AA28" s="665">
        <v>555</v>
      </c>
      <c r="AB28" s="665">
        <v>488</v>
      </c>
      <c r="AC28" s="665">
        <v>443</v>
      </c>
      <c r="AD28" s="666">
        <v>413</v>
      </c>
    </row>
    <row r="29" spans="1:30" ht="14.25" customHeight="1">
      <c r="A29" s="682" t="s">
        <v>88</v>
      </c>
      <c r="B29" s="685">
        <v>191</v>
      </c>
      <c r="C29" s="685">
        <v>207</v>
      </c>
      <c r="D29" s="685">
        <v>216</v>
      </c>
      <c r="E29" s="685">
        <v>225</v>
      </c>
      <c r="F29" s="683">
        <v>232</v>
      </c>
      <c r="G29" s="661">
        <v>241</v>
      </c>
      <c r="H29" s="661">
        <v>252</v>
      </c>
      <c r="I29" s="661">
        <v>263</v>
      </c>
      <c r="J29" s="661">
        <v>279</v>
      </c>
      <c r="K29" s="661">
        <v>282</v>
      </c>
      <c r="L29" s="661">
        <v>291</v>
      </c>
      <c r="M29" s="664">
        <v>353</v>
      </c>
      <c r="N29" s="664">
        <v>364</v>
      </c>
      <c r="O29" s="664">
        <v>385</v>
      </c>
      <c r="P29" s="664">
        <v>306</v>
      </c>
      <c r="Q29" s="665">
        <v>286</v>
      </c>
      <c r="R29" s="665">
        <v>410</v>
      </c>
      <c r="S29" s="665">
        <v>471</v>
      </c>
      <c r="T29" s="665">
        <v>526</v>
      </c>
      <c r="U29" s="665">
        <v>479</v>
      </c>
      <c r="V29" s="665">
        <v>379</v>
      </c>
      <c r="W29" s="665">
        <v>410</v>
      </c>
      <c r="X29" s="665">
        <v>413</v>
      </c>
      <c r="Y29" s="665">
        <v>476</v>
      </c>
      <c r="Z29" s="665">
        <v>1078</v>
      </c>
      <c r="AA29" s="665">
        <v>1399</v>
      </c>
      <c r="AB29" s="665">
        <v>1550</v>
      </c>
      <c r="AC29" s="665">
        <v>1854</v>
      </c>
      <c r="AD29" s="666">
        <v>2030</v>
      </c>
    </row>
    <row r="30" spans="1:30" s="687" customFormat="1" ht="18.75" customHeight="1">
      <c r="A30" s="674" t="s">
        <v>91</v>
      </c>
      <c r="B30" s="671">
        <f t="shared" ref="B30:V30" si="11">SUM(B31:B32)</f>
        <v>8517</v>
      </c>
      <c r="C30" s="671">
        <f t="shared" si="11"/>
        <v>9003</v>
      </c>
      <c r="D30" s="671">
        <f t="shared" si="11"/>
        <v>9510</v>
      </c>
      <c r="E30" s="671">
        <f t="shared" si="11"/>
        <v>10075</v>
      </c>
      <c r="F30" s="671">
        <f t="shared" si="11"/>
        <v>10639</v>
      </c>
      <c r="G30" s="671">
        <f t="shared" si="11"/>
        <v>11244</v>
      </c>
      <c r="H30" s="671">
        <f t="shared" si="11"/>
        <v>11740</v>
      </c>
      <c r="I30" s="671">
        <f t="shared" si="11"/>
        <v>11913</v>
      </c>
      <c r="J30" s="671">
        <f t="shared" si="11"/>
        <v>11733</v>
      </c>
      <c r="K30" s="671">
        <f t="shared" si="11"/>
        <v>13013</v>
      </c>
      <c r="L30" s="671">
        <f t="shared" si="11"/>
        <v>13291</v>
      </c>
      <c r="M30" s="671">
        <f t="shared" si="11"/>
        <v>13594</v>
      </c>
      <c r="N30" s="671">
        <f t="shared" si="11"/>
        <v>13932</v>
      </c>
      <c r="O30" s="671">
        <f t="shared" si="11"/>
        <v>14284</v>
      </c>
      <c r="P30" s="671">
        <f t="shared" si="11"/>
        <v>13941</v>
      </c>
      <c r="Q30" s="671">
        <f t="shared" si="11"/>
        <v>14368</v>
      </c>
      <c r="R30" s="671">
        <f t="shared" si="11"/>
        <v>14739</v>
      </c>
      <c r="S30" s="671">
        <f t="shared" si="11"/>
        <v>14956</v>
      </c>
      <c r="T30" s="671">
        <f t="shared" si="11"/>
        <v>15478</v>
      </c>
      <c r="U30" s="671">
        <f t="shared" si="11"/>
        <v>15877</v>
      </c>
      <c r="V30" s="671">
        <f t="shared" si="11"/>
        <v>16303</v>
      </c>
      <c r="W30" s="671">
        <f t="shared" ref="W30:AD30" si="12">SUM(W31:W32)</f>
        <v>16624</v>
      </c>
      <c r="X30" s="671">
        <f t="shared" si="12"/>
        <v>16798</v>
      </c>
      <c r="Y30" s="671">
        <f t="shared" si="12"/>
        <v>16974</v>
      </c>
      <c r="Z30" s="671">
        <f t="shared" si="12"/>
        <v>17145</v>
      </c>
      <c r="AA30" s="671">
        <f t="shared" si="12"/>
        <v>17283</v>
      </c>
      <c r="AB30" s="671">
        <f t="shared" si="12"/>
        <v>17345</v>
      </c>
      <c r="AC30" s="671">
        <f t="shared" si="12"/>
        <v>17479</v>
      </c>
      <c r="AD30" s="686">
        <f t="shared" si="12"/>
        <v>17657</v>
      </c>
    </row>
    <row r="31" spans="1:30" ht="14.25" customHeight="1">
      <c r="A31" s="668" t="s">
        <v>319</v>
      </c>
      <c r="B31" s="661">
        <v>7499</v>
      </c>
      <c r="C31" s="661">
        <v>7875</v>
      </c>
      <c r="D31" s="661">
        <v>8311</v>
      </c>
      <c r="E31" s="661">
        <v>8850</v>
      </c>
      <c r="F31" s="661">
        <v>9370</v>
      </c>
      <c r="G31" s="661">
        <v>9918</v>
      </c>
      <c r="H31" s="661">
        <v>10452</v>
      </c>
      <c r="I31" s="661">
        <v>10679</v>
      </c>
      <c r="J31" s="661">
        <v>10531</v>
      </c>
      <c r="K31" s="661">
        <v>11800</v>
      </c>
      <c r="L31" s="661">
        <v>12121</v>
      </c>
      <c r="M31" s="664">
        <v>12452</v>
      </c>
      <c r="N31" s="664">
        <v>12833</v>
      </c>
      <c r="O31" s="664">
        <v>13136</v>
      </c>
      <c r="P31" s="664">
        <v>13225</v>
      </c>
      <c r="Q31" s="665">
        <v>13457</v>
      </c>
      <c r="R31" s="665">
        <v>13700</v>
      </c>
      <c r="S31" s="665">
        <v>13831</v>
      </c>
      <c r="T31" s="665">
        <v>14245</v>
      </c>
      <c r="U31" s="665">
        <v>14569</v>
      </c>
      <c r="V31" s="665">
        <v>14901</v>
      </c>
      <c r="W31" s="665">
        <v>15176</v>
      </c>
      <c r="X31" s="665">
        <v>15307</v>
      </c>
      <c r="Y31" s="665">
        <v>15464</v>
      </c>
      <c r="Z31" s="665">
        <v>15642</v>
      </c>
      <c r="AA31" s="665">
        <v>15767</v>
      </c>
      <c r="AB31" s="665">
        <v>15811</v>
      </c>
      <c r="AC31" s="665">
        <v>15919</v>
      </c>
      <c r="AD31" s="666">
        <v>16076</v>
      </c>
    </row>
    <row r="32" spans="1:30" s="691" customFormat="1" ht="14.25" customHeight="1">
      <c r="A32" s="682" t="s">
        <v>320</v>
      </c>
      <c r="B32" s="683">
        <v>1018</v>
      </c>
      <c r="C32" s="683">
        <v>1128</v>
      </c>
      <c r="D32" s="683">
        <v>1199</v>
      </c>
      <c r="E32" s="683">
        <v>1225</v>
      </c>
      <c r="F32" s="683">
        <v>1269</v>
      </c>
      <c r="G32" s="683">
        <v>1326</v>
      </c>
      <c r="H32" s="683">
        <v>1288</v>
      </c>
      <c r="I32" s="683">
        <v>1234</v>
      </c>
      <c r="J32" s="683">
        <v>1202</v>
      </c>
      <c r="K32" s="683">
        <v>1213</v>
      </c>
      <c r="L32" s="683">
        <v>1170</v>
      </c>
      <c r="M32" s="688">
        <v>1142</v>
      </c>
      <c r="N32" s="688">
        <v>1099</v>
      </c>
      <c r="O32" s="688">
        <v>1148</v>
      </c>
      <c r="P32" s="688">
        <v>716</v>
      </c>
      <c r="Q32" s="689">
        <v>911</v>
      </c>
      <c r="R32" s="689">
        <v>1039</v>
      </c>
      <c r="S32" s="689">
        <v>1125</v>
      </c>
      <c r="T32" s="689">
        <v>1233</v>
      </c>
      <c r="U32" s="689">
        <v>1308</v>
      </c>
      <c r="V32" s="689">
        <v>1402</v>
      </c>
      <c r="W32" s="689">
        <v>1448</v>
      </c>
      <c r="X32" s="689">
        <v>1491</v>
      </c>
      <c r="Y32" s="689">
        <v>1510</v>
      </c>
      <c r="Z32" s="689">
        <v>1503</v>
      </c>
      <c r="AA32" s="689">
        <v>1516</v>
      </c>
      <c r="AB32" s="689">
        <v>1534</v>
      </c>
      <c r="AC32" s="689">
        <v>1560</v>
      </c>
      <c r="AD32" s="690">
        <v>1581</v>
      </c>
    </row>
    <row r="33" spans="1:30" s="695" customFormat="1" ht="18.75" customHeight="1">
      <c r="A33" s="692" t="s">
        <v>92</v>
      </c>
      <c r="B33" s="693">
        <f t="shared" ref="B33:AA33" si="13">SUM(B34:B37)</f>
        <v>1732</v>
      </c>
      <c r="C33" s="693">
        <f t="shared" si="13"/>
        <v>1894</v>
      </c>
      <c r="D33" s="693">
        <f t="shared" si="13"/>
        <v>2047</v>
      </c>
      <c r="E33" s="693">
        <f t="shared" si="13"/>
        <v>2136</v>
      </c>
      <c r="F33" s="693">
        <f t="shared" si="13"/>
        <v>2221</v>
      </c>
      <c r="G33" s="693">
        <f t="shared" si="13"/>
        <v>2321</v>
      </c>
      <c r="H33" s="693">
        <f t="shared" si="13"/>
        <v>2396</v>
      </c>
      <c r="I33" s="693">
        <f t="shared" si="13"/>
        <v>2019</v>
      </c>
      <c r="J33" s="693">
        <f t="shared" si="13"/>
        <v>2103</v>
      </c>
      <c r="K33" s="693">
        <f t="shared" si="13"/>
        <v>2256</v>
      </c>
      <c r="L33" s="693">
        <f t="shared" si="13"/>
        <v>2373</v>
      </c>
      <c r="M33" s="693">
        <f t="shared" si="13"/>
        <v>2513</v>
      </c>
      <c r="N33" s="693">
        <f t="shared" si="13"/>
        <v>2748</v>
      </c>
      <c r="O33" s="693">
        <f t="shared" si="13"/>
        <v>3255</v>
      </c>
      <c r="P33" s="693">
        <f t="shared" si="13"/>
        <v>3238</v>
      </c>
      <c r="Q33" s="693">
        <f t="shared" si="13"/>
        <v>3511</v>
      </c>
      <c r="R33" s="693">
        <f t="shared" si="13"/>
        <v>3805</v>
      </c>
      <c r="S33" s="693">
        <f t="shared" si="13"/>
        <v>4069</v>
      </c>
      <c r="T33" s="693">
        <f t="shared" si="13"/>
        <v>4429</v>
      </c>
      <c r="U33" s="693">
        <f t="shared" si="13"/>
        <v>4532</v>
      </c>
      <c r="V33" s="693">
        <f t="shared" si="13"/>
        <v>4368</v>
      </c>
      <c r="W33" s="693">
        <f t="shared" si="13"/>
        <v>4237</v>
      </c>
      <c r="X33" s="693">
        <f t="shared" si="13"/>
        <v>3932</v>
      </c>
      <c r="Y33" s="693">
        <f t="shared" si="13"/>
        <v>3597</v>
      </c>
      <c r="Z33" s="693">
        <f t="shared" si="13"/>
        <v>3002</v>
      </c>
      <c r="AA33" s="693">
        <f t="shared" si="13"/>
        <v>2969</v>
      </c>
      <c r="AB33" s="693">
        <f>SUM(AB34:AB37)</f>
        <v>3121</v>
      </c>
      <c r="AC33" s="693">
        <f t="shared" ref="AC33:AD33" si="14">SUM(AC34:AC37)</f>
        <v>3308</v>
      </c>
      <c r="AD33" s="694">
        <f t="shared" si="14"/>
        <v>3447</v>
      </c>
    </row>
    <row r="34" spans="1:30" ht="14.25" customHeight="1">
      <c r="A34" s="660" t="s">
        <v>93</v>
      </c>
      <c r="B34" s="669">
        <v>246</v>
      </c>
      <c r="C34" s="669">
        <v>262</v>
      </c>
      <c r="D34" s="669">
        <v>269</v>
      </c>
      <c r="E34" s="669">
        <v>280</v>
      </c>
      <c r="F34" s="669">
        <v>294</v>
      </c>
      <c r="G34" s="661">
        <v>311</v>
      </c>
      <c r="H34" s="661">
        <v>321</v>
      </c>
      <c r="I34" s="661">
        <v>336</v>
      </c>
      <c r="J34" s="661">
        <v>342</v>
      </c>
      <c r="K34" s="661">
        <v>369</v>
      </c>
      <c r="L34" s="661">
        <v>386</v>
      </c>
      <c r="M34" s="664">
        <v>394</v>
      </c>
      <c r="N34" s="664">
        <v>410</v>
      </c>
      <c r="O34" s="664">
        <v>435</v>
      </c>
      <c r="P34" s="664">
        <v>156</v>
      </c>
      <c r="Q34" s="665">
        <v>195</v>
      </c>
      <c r="R34" s="665">
        <v>217</v>
      </c>
      <c r="S34" s="665">
        <v>236</v>
      </c>
      <c r="T34" s="665">
        <v>246</v>
      </c>
      <c r="U34" s="665">
        <v>242</v>
      </c>
      <c r="V34" s="665">
        <v>262</v>
      </c>
      <c r="W34" s="665">
        <v>260</v>
      </c>
      <c r="X34" s="665">
        <v>242</v>
      </c>
      <c r="Y34" s="665">
        <v>209</v>
      </c>
      <c r="Z34" s="665">
        <v>152</v>
      </c>
      <c r="AA34" s="665">
        <v>163</v>
      </c>
      <c r="AB34" s="665">
        <v>176</v>
      </c>
      <c r="AC34" s="665">
        <v>200</v>
      </c>
      <c r="AD34" s="666">
        <v>217</v>
      </c>
    </row>
    <row r="35" spans="1:30" ht="14.25" customHeight="1">
      <c r="A35" s="660" t="s">
        <v>94</v>
      </c>
      <c r="B35" s="669">
        <v>111</v>
      </c>
      <c r="C35" s="669">
        <v>123</v>
      </c>
      <c r="D35" s="669">
        <v>135</v>
      </c>
      <c r="E35" s="669">
        <v>143</v>
      </c>
      <c r="F35" s="669">
        <v>136</v>
      </c>
      <c r="G35" s="661">
        <v>140</v>
      </c>
      <c r="H35" s="661">
        <v>136</v>
      </c>
      <c r="I35" s="661">
        <v>144</v>
      </c>
      <c r="J35" s="661">
        <v>138</v>
      </c>
      <c r="K35" s="661">
        <v>133</v>
      </c>
      <c r="L35" s="661">
        <v>137</v>
      </c>
      <c r="M35" s="664">
        <v>140</v>
      </c>
      <c r="N35" s="664">
        <v>133</v>
      </c>
      <c r="O35" s="664">
        <v>152</v>
      </c>
      <c r="P35" s="664">
        <v>147</v>
      </c>
      <c r="Q35" s="665">
        <v>142</v>
      </c>
      <c r="R35" s="665">
        <v>151</v>
      </c>
      <c r="S35" s="665">
        <v>139</v>
      </c>
      <c r="T35" s="665">
        <v>148</v>
      </c>
      <c r="U35" s="665">
        <v>124</v>
      </c>
      <c r="V35" s="665">
        <v>113</v>
      </c>
      <c r="W35" s="665">
        <v>109</v>
      </c>
      <c r="X35" s="665">
        <v>105</v>
      </c>
      <c r="Y35" s="665">
        <v>100</v>
      </c>
      <c r="Z35" s="665">
        <v>74</v>
      </c>
      <c r="AA35" s="665">
        <v>71</v>
      </c>
      <c r="AB35" s="665">
        <v>69</v>
      </c>
      <c r="AC35" s="665">
        <v>80</v>
      </c>
      <c r="AD35" s="666">
        <v>81</v>
      </c>
    </row>
    <row r="36" spans="1:30" ht="14.25" customHeight="1">
      <c r="A36" s="660" t="s">
        <v>95</v>
      </c>
      <c r="B36" s="669">
        <v>592</v>
      </c>
      <c r="C36" s="669">
        <v>620</v>
      </c>
      <c r="D36" s="669">
        <v>668</v>
      </c>
      <c r="E36" s="669">
        <v>723</v>
      </c>
      <c r="F36" s="669">
        <v>745</v>
      </c>
      <c r="G36" s="661">
        <v>776</v>
      </c>
      <c r="H36" s="661">
        <v>805</v>
      </c>
      <c r="I36" s="661">
        <v>396</v>
      </c>
      <c r="J36" s="661">
        <v>489</v>
      </c>
      <c r="K36" s="661">
        <v>568</v>
      </c>
      <c r="L36" s="661">
        <v>620</v>
      </c>
      <c r="M36" s="664">
        <v>703</v>
      </c>
      <c r="N36" s="664">
        <v>813</v>
      </c>
      <c r="O36" s="664">
        <v>1057</v>
      </c>
      <c r="P36" s="664">
        <v>1171</v>
      </c>
      <c r="Q36" s="665">
        <v>1304</v>
      </c>
      <c r="R36" s="665">
        <v>1421</v>
      </c>
      <c r="S36" s="665">
        <v>1555</v>
      </c>
      <c r="T36" s="665">
        <v>1723</v>
      </c>
      <c r="U36" s="665">
        <v>1796</v>
      </c>
      <c r="V36" s="665">
        <v>1771</v>
      </c>
      <c r="W36" s="665">
        <v>1737</v>
      </c>
      <c r="X36" s="665">
        <v>1502</v>
      </c>
      <c r="Y36" s="665">
        <v>1316</v>
      </c>
      <c r="Z36" s="665">
        <v>1196</v>
      </c>
      <c r="AA36" s="665">
        <v>1144</v>
      </c>
      <c r="AB36" s="665">
        <v>1169</v>
      </c>
      <c r="AC36" s="665">
        <v>1250</v>
      </c>
      <c r="AD36" s="666">
        <v>1254</v>
      </c>
    </row>
    <row r="37" spans="1:30" ht="14.25" customHeight="1">
      <c r="A37" s="660" t="s">
        <v>96</v>
      </c>
      <c r="B37" s="669">
        <v>783</v>
      </c>
      <c r="C37" s="669">
        <v>889</v>
      </c>
      <c r="D37" s="669">
        <v>975</v>
      </c>
      <c r="E37" s="669">
        <v>990</v>
      </c>
      <c r="F37" s="661">
        <v>1046</v>
      </c>
      <c r="G37" s="661">
        <v>1094</v>
      </c>
      <c r="H37" s="661">
        <v>1134</v>
      </c>
      <c r="I37" s="661">
        <v>1143</v>
      </c>
      <c r="J37" s="661">
        <v>1134</v>
      </c>
      <c r="K37" s="661">
        <v>1186</v>
      </c>
      <c r="L37" s="661">
        <v>1230</v>
      </c>
      <c r="M37" s="664">
        <v>1276</v>
      </c>
      <c r="N37" s="664">
        <v>1392</v>
      </c>
      <c r="O37" s="664">
        <v>1611</v>
      </c>
      <c r="P37" s="664">
        <v>1764</v>
      </c>
      <c r="Q37" s="665">
        <v>1870</v>
      </c>
      <c r="R37" s="665">
        <v>2016</v>
      </c>
      <c r="S37" s="665">
        <v>2139</v>
      </c>
      <c r="T37" s="665">
        <v>2312</v>
      </c>
      <c r="U37" s="665">
        <v>2370</v>
      </c>
      <c r="V37" s="665">
        <v>2222</v>
      </c>
      <c r="W37" s="665">
        <v>2131</v>
      </c>
      <c r="X37" s="665">
        <v>2083</v>
      </c>
      <c r="Y37" s="665">
        <v>1972</v>
      </c>
      <c r="Z37" s="665">
        <v>1580</v>
      </c>
      <c r="AA37" s="665">
        <v>1591</v>
      </c>
      <c r="AB37" s="665">
        <v>1707</v>
      </c>
      <c r="AC37" s="665">
        <v>1778</v>
      </c>
      <c r="AD37" s="666">
        <v>1895</v>
      </c>
    </row>
    <row r="38" spans="1:30" ht="19.5" customHeight="1">
      <c r="A38" s="696" t="s">
        <v>97</v>
      </c>
      <c r="B38" s="697">
        <f>SUM(B7,B13,B16,B25,B20,B30,B33)</f>
        <v>316437</v>
      </c>
      <c r="C38" s="697">
        <f t="shared" ref="C38:Y38" si="15">SUM(C7,C13,C16,C25,C20,C30,C33)</f>
        <v>339638</v>
      </c>
      <c r="D38" s="697">
        <f t="shared" si="15"/>
        <v>352690</v>
      </c>
      <c r="E38" s="697">
        <f t="shared" si="15"/>
        <v>360356</v>
      </c>
      <c r="F38" s="697">
        <f t="shared" si="15"/>
        <v>371849</v>
      </c>
      <c r="G38" s="697">
        <f t="shared" si="15"/>
        <v>387559</v>
      </c>
      <c r="H38" s="697">
        <f t="shared" si="15"/>
        <v>394667</v>
      </c>
      <c r="I38" s="697">
        <f t="shared" si="15"/>
        <v>402586</v>
      </c>
      <c r="J38" s="697">
        <f t="shared" si="15"/>
        <v>419446</v>
      </c>
      <c r="K38" s="697">
        <f t="shared" si="15"/>
        <v>430974</v>
      </c>
      <c r="L38" s="697">
        <f t="shared" si="15"/>
        <v>444183</v>
      </c>
      <c r="M38" s="697">
        <f t="shared" si="15"/>
        <v>459106</v>
      </c>
      <c r="N38" s="697">
        <f t="shared" si="15"/>
        <v>465367</v>
      </c>
      <c r="O38" s="697">
        <f t="shared" si="15"/>
        <v>484477</v>
      </c>
      <c r="P38" s="697">
        <f t="shared" si="15"/>
        <v>515233</v>
      </c>
      <c r="Q38" s="697">
        <f t="shared" si="15"/>
        <v>534966</v>
      </c>
      <c r="R38" s="697">
        <f t="shared" si="15"/>
        <v>550792</v>
      </c>
      <c r="S38" s="697">
        <f t="shared" si="15"/>
        <v>591962</v>
      </c>
      <c r="T38" s="697">
        <f t="shared" si="15"/>
        <v>631824</v>
      </c>
      <c r="U38" s="697">
        <f t="shared" si="15"/>
        <v>651149</v>
      </c>
      <c r="V38" s="697">
        <f t="shared" si="15"/>
        <v>648143</v>
      </c>
      <c r="W38" s="697">
        <f t="shared" si="15"/>
        <v>651671</v>
      </c>
      <c r="X38" s="697">
        <f t="shared" si="15"/>
        <v>654597</v>
      </c>
      <c r="Y38" s="697">
        <f t="shared" si="15"/>
        <v>647665</v>
      </c>
      <c r="Z38" s="697">
        <f>SUM(Z7,Z13,Z16,Z25,Z20,Z30,Z33)</f>
        <v>646636</v>
      </c>
      <c r="AA38" s="697">
        <f>SUM(AA7,AA13,AA16,AA25,AA20,AA30,AA33)</f>
        <v>653774</v>
      </c>
      <c r="AB38" s="697">
        <f>SUM(AB7,AB13,AB16,AB25,AB20,AB30,AB33)</f>
        <v>677138</v>
      </c>
      <c r="AC38" s="697">
        <f>SUM(AC7,AC13,AC16,AC25,AC20,AC30,AC33)</f>
        <v>697538</v>
      </c>
      <c r="AD38" s="698">
        <f>SUM(AD7,AD13,AD16,AD25,AD20,AD30,AD33)</f>
        <v>725689</v>
      </c>
    </row>
    <row r="39" spans="1:30" s="677" customFormat="1" ht="18.75" customHeight="1">
      <c r="A39" s="699" t="s">
        <v>407</v>
      </c>
      <c r="B39" s="700">
        <f>SUM(B40:B41)</f>
        <v>453</v>
      </c>
      <c r="C39" s="701">
        <f>SUM(C40:C41)</f>
        <v>636</v>
      </c>
      <c r="D39" s="701">
        <f t="shared" ref="D39:Y39" si="16">SUM(D40:D41)</f>
        <v>764</v>
      </c>
      <c r="E39" s="701">
        <f t="shared" si="16"/>
        <v>908</v>
      </c>
      <c r="F39" s="701">
        <f t="shared" si="16"/>
        <v>1028</v>
      </c>
      <c r="G39" s="701">
        <f t="shared" si="16"/>
        <v>1181</v>
      </c>
      <c r="H39" s="701">
        <f t="shared" si="16"/>
        <v>1275</v>
      </c>
      <c r="I39" s="701">
        <f t="shared" si="16"/>
        <v>1370</v>
      </c>
      <c r="J39" s="701">
        <f t="shared" si="16"/>
        <v>1785</v>
      </c>
      <c r="K39" s="701">
        <f t="shared" si="16"/>
        <v>2049</v>
      </c>
      <c r="L39" s="701">
        <f t="shared" si="16"/>
        <v>2361</v>
      </c>
      <c r="M39" s="701">
        <f t="shared" si="16"/>
        <v>2653</v>
      </c>
      <c r="N39" s="701">
        <f t="shared" si="16"/>
        <v>2947</v>
      </c>
      <c r="O39" s="701">
        <f t="shared" si="16"/>
        <v>3346</v>
      </c>
      <c r="P39" s="701">
        <f t="shared" si="16"/>
        <v>4706</v>
      </c>
      <c r="Q39" s="701">
        <f t="shared" si="16"/>
        <v>5563</v>
      </c>
      <c r="R39" s="701">
        <f t="shared" si="16"/>
        <v>6807</v>
      </c>
      <c r="S39" s="701">
        <f t="shared" si="16"/>
        <v>8321</v>
      </c>
      <c r="T39" s="701">
        <f t="shared" si="16"/>
        <v>9985</v>
      </c>
      <c r="U39" s="701">
        <f t="shared" si="16"/>
        <v>11432</v>
      </c>
      <c r="V39" s="701">
        <f t="shared" si="16"/>
        <v>12639</v>
      </c>
      <c r="W39" s="701">
        <f t="shared" si="16"/>
        <v>13638</v>
      </c>
      <c r="X39" s="701">
        <f t="shared" si="16"/>
        <v>14444</v>
      </c>
      <c r="Y39" s="701">
        <f t="shared" si="16"/>
        <v>14934</v>
      </c>
      <c r="Z39" s="701">
        <f>SUM(Z40:Z41)</f>
        <v>15394</v>
      </c>
      <c r="AA39" s="701">
        <f>SUM(AA40:AA41)</f>
        <v>15821</v>
      </c>
      <c r="AB39" s="701">
        <f>SUM(AB40:AB41)</f>
        <v>16309</v>
      </c>
      <c r="AC39" s="701">
        <f t="shared" ref="AC39:AD39" si="17">SUM(AC40:AC41)</f>
        <v>16915</v>
      </c>
      <c r="AD39" s="702">
        <f t="shared" si="17"/>
        <v>17503</v>
      </c>
    </row>
    <row r="40" spans="1:30" ht="15" customHeight="1">
      <c r="A40" s="668" t="s">
        <v>300</v>
      </c>
      <c r="B40" s="703">
        <v>404</v>
      </c>
      <c r="C40" s="703">
        <v>568</v>
      </c>
      <c r="D40" s="703">
        <v>683</v>
      </c>
      <c r="E40" s="703">
        <v>811</v>
      </c>
      <c r="F40" s="703">
        <v>918</v>
      </c>
      <c r="G40" s="703">
        <v>1055</v>
      </c>
      <c r="H40" s="703">
        <v>1139</v>
      </c>
      <c r="I40" s="703">
        <v>1238</v>
      </c>
      <c r="J40" s="703">
        <v>1595</v>
      </c>
      <c r="K40" s="703">
        <v>1802</v>
      </c>
      <c r="L40" s="703">
        <v>2017</v>
      </c>
      <c r="M40" s="704">
        <v>2268</v>
      </c>
      <c r="N40" s="704">
        <v>2494</v>
      </c>
      <c r="O40" s="704">
        <v>2809</v>
      </c>
      <c r="P40" s="704">
        <v>3748</v>
      </c>
      <c r="Q40" s="705">
        <v>4238</v>
      </c>
      <c r="R40" s="705">
        <v>4825</v>
      </c>
      <c r="S40" s="705">
        <v>5391</v>
      </c>
      <c r="T40" s="705">
        <v>6165</v>
      </c>
      <c r="U40" s="705">
        <v>6705</v>
      </c>
      <c r="V40" s="705">
        <v>7014</v>
      </c>
      <c r="W40" s="705">
        <v>7263</v>
      </c>
      <c r="X40" s="705">
        <v>7380</v>
      </c>
      <c r="Y40" s="705">
        <v>7420</v>
      </c>
      <c r="Z40" s="705">
        <v>7475</v>
      </c>
      <c r="AA40" s="705">
        <v>7522</v>
      </c>
      <c r="AB40" s="705">
        <v>7640</v>
      </c>
      <c r="AC40" s="705">
        <v>7865</v>
      </c>
      <c r="AD40" s="706">
        <v>8043</v>
      </c>
    </row>
    <row r="41" spans="1:30" s="691" customFormat="1" ht="15" customHeight="1">
      <c r="A41" s="707" t="s">
        <v>299</v>
      </c>
      <c r="B41" s="708">
        <v>49</v>
      </c>
      <c r="C41" s="708">
        <v>68</v>
      </c>
      <c r="D41" s="708">
        <v>81</v>
      </c>
      <c r="E41" s="708">
        <v>97</v>
      </c>
      <c r="F41" s="708">
        <v>110</v>
      </c>
      <c r="G41" s="708">
        <v>126</v>
      </c>
      <c r="H41" s="708">
        <v>136</v>
      </c>
      <c r="I41" s="708">
        <v>132</v>
      </c>
      <c r="J41" s="708">
        <v>190</v>
      </c>
      <c r="K41" s="708">
        <v>247</v>
      </c>
      <c r="L41" s="708">
        <v>344</v>
      </c>
      <c r="M41" s="709">
        <v>385</v>
      </c>
      <c r="N41" s="709">
        <v>453</v>
      </c>
      <c r="O41" s="709">
        <v>537</v>
      </c>
      <c r="P41" s="709">
        <v>958</v>
      </c>
      <c r="Q41" s="710">
        <v>1325</v>
      </c>
      <c r="R41" s="710">
        <v>1982</v>
      </c>
      <c r="S41" s="710">
        <v>2930</v>
      </c>
      <c r="T41" s="710">
        <v>3820</v>
      </c>
      <c r="U41" s="710">
        <v>4727</v>
      </c>
      <c r="V41" s="710">
        <v>5625</v>
      </c>
      <c r="W41" s="710">
        <v>6375</v>
      </c>
      <c r="X41" s="710">
        <v>7064</v>
      </c>
      <c r="Y41" s="710">
        <v>7514</v>
      </c>
      <c r="Z41" s="710">
        <v>7919</v>
      </c>
      <c r="AA41" s="710">
        <v>8299</v>
      </c>
      <c r="AB41" s="710">
        <v>8669</v>
      </c>
      <c r="AC41" s="710">
        <v>9050</v>
      </c>
      <c r="AD41" s="711">
        <v>9460</v>
      </c>
    </row>
    <row r="42" spans="1:30" ht="10.5" customHeight="1">
      <c r="G42" s="712"/>
      <c r="H42" s="712"/>
      <c r="I42" s="712"/>
      <c r="J42" s="712"/>
      <c r="K42" s="712"/>
      <c r="L42" s="712"/>
      <c r="M42" s="712"/>
      <c r="N42" s="712"/>
      <c r="O42" s="712"/>
      <c r="P42" s="704"/>
      <c r="Q42" s="705"/>
      <c r="R42" s="705"/>
      <c r="S42" s="705"/>
      <c r="T42" s="705"/>
      <c r="U42" s="705"/>
      <c r="V42" s="705"/>
      <c r="W42" s="705"/>
      <c r="X42" s="705"/>
      <c r="Y42" s="705"/>
      <c r="Z42" s="705"/>
      <c r="AA42" s="705"/>
      <c r="AB42" s="705"/>
      <c r="AC42" s="705"/>
      <c r="AD42" s="705"/>
    </row>
    <row r="43" spans="1:30" s="281" customFormat="1" ht="12.75">
      <c r="A43" s="278" t="s">
        <v>1372</v>
      </c>
      <c r="B43" s="279"/>
      <c r="C43" s="279"/>
      <c r="D43" s="279"/>
      <c r="E43" s="279"/>
      <c r="F43" s="279"/>
      <c r="G43" s="279"/>
      <c r="H43" s="280"/>
      <c r="X43" s="280"/>
      <c r="Y43" s="280"/>
      <c r="Z43" s="280"/>
      <c r="AA43" s="280"/>
      <c r="AB43" s="280"/>
      <c r="AC43" s="280"/>
    </row>
    <row r="44" spans="1:30">
      <c r="M44" s="712"/>
      <c r="N44" s="712"/>
      <c r="O44" s="712"/>
      <c r="P44" s="704"/>
      <c r="Q44" s="705"/>
      <c r="R44" s="705"/>
      <c r="S44" s="705"/>
      <c r="T44" s="705"/>
      <c r="U44" s="705"/>
      <c r="V44" s="705"/>
      <c r="W44" s="705"/>
      <c r="X44" s="705"/>
      <c r="Y44" s="705"/>
      <c r="Z44" s="705"/>
      <c r="AA44" s="705"/>
      <c r="AB44" s="705"/>
      <c r="AC44" s="705"/>
      <c r="AD44" s="705"/>
    </row>
  </sheetData>
  <mergeCells count="3">
    <mergeCell ref="AD4:AD5"/>
    <mergeCell ref="AB4:AB5"/>
    <mergeCell ref="AC4:AC5"/>
  </mergeCells>
  <phoneticPr fontId="0" type="noConversion"/>
  <pageMargins left="0.78740157480314965" right="0.78740157480314965" top="0.86614173228346458" bottom="0.78740157480314965" header="0.51181102362204722" footer="0.51181102362204722"/>
  <pageSetup paperSize="9" scale="68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46"/>
  <sheetViews>
    <sheetView workbookViewId="0"/>
  </sheetViews>
  <sheetFormatPr defaultColWidth="10.7109375" defaultRowHeight="12"/>
  <cols>
    <col min="1" max="1" width="5.7109375" style="969" customWidth="1"/>
    <col min="2" max="2" width="17.85546875" style="969" customWidth="1"/>
    <col min="3" max="4" width="8.85546875" style="969" customWidth="1"/>
    <col min="5" max="5" width="9" style="969" customWidth="1"/>
    <col min="6" max="9" width="8.85546875" style="970" customWidth="1"/>
    <col min="10" max="11" width="7" style="970" customWidth="1"/>
    <col min="12" max="249" width="10.7109375" style="969"/>
    <col min="250" max="250" width="5.7109375" style="969" customWidth="1"/>
    <col min="251" max="251" width="17.85546875" style="969" customWidth="1"/>
    <col min="252" max="264" width="7" style="969" customWidth="1"/>
    <col min="265" max="505" width="10.7109375" style="969"/>
    <col min="506" max="506" width="5.7109375" style="969" customWidth="1"/>
    <col min="507" max="507" width="17.85546875" style="969" customWidth="1"/>
    <col min="508" max="520" width="7" style="969" customWidth="1"/>
    <col min="521" max="761" width="10.7109375" style="969"/>
    <col min="762" max="762" width="5.7109375" style="969" customWidth="1"/>
    <col min="763" max="763" width="17.85546875" style="969" customWidth="1"/>
    <col min="764" max="776" width="7" style="969" customWidth="1"/>
    <col min="777" max="1017" width="10.7109375" style="969"/>
    <col min="1018" max="1018" width="5.7109375" style="969" customWidth="1"/>
    <col min="1019" max="1019" width="17.85546875" style="969" customWidth="1"/>
    <col min="1020" max="1032" width="7" style="969" customWidth="1"/>
    <col min="1033" max="1273" width="10.7109375" style="969"/>
    <col min="1274" max="1274" width="5.7109375" style="969" customWidth="1"/>
    <col min="1275" max="1275" width="17.85546875" style="969" customWidth="1"/>
    <col min="1276" max="1288" width="7" style="969" customWidth="1"/>
    <col min="1289" max="1529" width="10.7109375" style="969"/>
    <col min="1530" max="1530" width="5.7109375" style="969" customWidth="1"/>
    <col min="1531" max="1531" width="17.85546875" style="969" customWidth="1"/>
    <col min="1532" max="1544" width="7" style="969" customWidth="1"/>
    <col min="1545" max="1785" width="10.7109375" style="969"/>
    <col min="1786" max="1786" width="5.7109375" style="969" customWidth="1"/>
    <col min="1787" max="1787" width="17.85546875" style="969" customWidth="1"/>
    <col min="1788" max="1800" width="7" style="969" customWidth="1"/>
    <col min="1801" max="2041" width="10.7109375" style="969"/>
    <col min="2042" max="2042" width="5.7109375" style="969" customWidth="1"/>
    <col min="2043" max="2043" width="17.85546875" style="969" customWidth="1"/>
    <col min="2044" max="2056" width="7" style="969" customWidth="1"/>
    <col min="2057" max="2297" width="10.7109375" style="969"/>
    <col min="2298" max="2298" width="5.7109375" style="969" customWidth="1"/>
    <col min="2299" max="2299" width="17.85546875" style="969" customWidth="1"/>
    <col min="2300" max="2312" width="7" style="969" customWidth="1"/>
    <col min="2313" max="2553" width="10.7109375" style="969"/>
    <col min="2554" max="2554" width="5.7109375" style="969" customWidth="1"/>
    <col min="2555" max="2555" width="17.85546875" style="969" customWidth="1"/>
    <col min="2556" max="2568" width="7" style="969" customWidth="1"/>
    <col min="2569" max="2809" width="10.7109375" style="969"/>
    <col min="2810" max="2810" width="5.7109375" style="969" customWidth="1"/>
    <col min="2811" max="2811" width="17.85546875" style="969" customWidth="1"/>
    <col min="2812" max="2824" width="7" style="969" customWidth="1"/>
    <col min="2825" max="3065" width="10.7109375" style="969"/>
    <col min="3066" max="3066" width="5.7109375" style="969" customWidth="1"/>
    <col min="3067" max="3067" width="17.85546875" style="969" customWidth="1"/>
    <col min="3068" max="3080" width="7" style="969" customWidth="1"/>
    <col min="3081" max="3321" width="10.7109375" style="969"/>
    <col min="3322" max="3322" width="5.7109375" style="969" customWidth="1"/>
    <col min="3323" max="3323" width="17.85546875" style="969" customWidth="1"/>
    <col min="3324" max="3336" width="7" style="969" customWidth="1"/>
    <col min="3337" max="3577" width="10.7109375" style="969"/>
    <col min="3578" max="3578" width="5.7109375" style="969" customWidth="1"/>
    <col min="3579" max="3579" width="17.85546875" style="969" customWidth="1"/>
    <col min="3580" max="3592" width="7" style="969" customWidth="1"/>
    <col min="3593" max="3833" width="10.7109375" style="969"/>
    <col min="3834" max="3834" width="5.7109375" style="969" customWidth="1"/>
    <col min="3835" max="3835" width="17.85546875" style="969" customWidth="1"/>
    <col min="3836" max="3848" width="7" style="969" customWidth="1"/>
    <col min="3849" max="4089" width="10.7109375" style="969"/>
    <col min="4090" max="4090" width="5.7109375" style="969" customWidth="1"/>
    <col min="4091" max="4091" width="17.85546875" style="969" customWidth="1"/>
    <col min="4092" max="4104" width="7" style="969" customWidth="1"/>
    <col min="4105" max="4345" width="10.7109375" style="969"/>
    <col min="4346" max="4346" width="5.7109375" style="969" customWidth="1"/>
    <col min="4347" max="4347" width="17.85546875" style="969" customWidth="1"/>
    <col min="4348" max="4360" width="7" style="969" customWidth="1"/>
    <col min="4361" max="4601" width="10.7109375" style="969"/>
    <col min="4602" max="4602" width="5.7109375" style="969" customWidth="1"/>
    <col min="4603" max="4603" width="17.85546875" style="969" customWidth="1"/>
    <col min="4604" max="4616" width="7" style="969" customWidth="1"/>
    <col min="4617" max="4857" width="10.7109375" style="969"/>
    <col min="4858" max="4858" width="5.7109375" style="969" customWidth="1"/>
    <col min="4859" max="4859" width="17.85546875" style="969" customWidth="1"/>
    <col min="4860" max="4872" width="7" style="969" customWidth="1"/>
    <col min="4873" max="5113" width="10.7109375" style="969"/>
    <col min="5114" max="5114" width="5.7109375" style="969" customWidth="1"/>
    <col min="5115" max="5115" width="17.85546875" style="969" customWidth="1"/>
    <col min="5116" max="5128" width="7" style="969" customWidth="1"/>
    <col min="5129" max="5369" width="10.7109375" style="969"/>
    <col min="5370" max="5370" width="5.7109375" style="969" customWidth="1"/>
    <col min="5371" max="5371" width="17.85546875" style="969" customWidth="1"/>
    <col min="5372" max="5384" width="7" style="969" customWidth="1"/>
    <col min="5385" max="5625" width="10.7109375" style="969"/>
    <col min="5626" max="5626" width="5.7109375" style="969" customWidth="1"/>
    <col min="5627" max="5627" width="17.85546875" style="969" customWidth="1"/>
    <col min="5628" max="5640" width="7" style="969" customWidth="1"/>
    <col min="5641" max="5881" width="10.7109375" style="969"/>
    <col min="5882" max="5882" width="5.7109375" style="969" customWidth="1"/>
    <col min="5883" max="5883" width="17.85546875" style="969" customWidth="1"/>
    <col min="5884" max="5896" width="7" style="969" customWidth="1"/>
    <col min="5897" max="6137" width="10.7109375" style="969"/>
    <col min="6138" max="6138" width="5.7109375" style="969" customWidth="1"/>
    <col min="6139" max="6139" width="17.85546875" style="969" customWidth="1"/>
    <col min="6140" max="6152" width="7" style="969" customWidth="1"/>
    <col min="6153" max="6393" width="10.7109375" style="969"/>
    <col min="6394" max="6394" width="5.7109375" style="969" customWidth="1"/>
    <col min="6395" max="6395" width="17.85546875" style="969" customWidth="1"/>
    <col min="6396" max="6408" width="7" style="969" customWidth="1"/>
    <col min="6409" max="6649" width="10.7109375" style="969"/>
    <col min="6650" max="6650" width="5.7109375" style="969" customWidth="1"/>
    <col min="6651" max="6651" width="17.85546875" style="969" customWidth="1"/>
    <col min="6652" max="6664" width="7" style="969" customWidth="1"/>
    <col min="6665" max="6905" width="10.7109375" style="969"/>
    <col min="6906" max="6906" width="5.7109375" style="969" customWidth="1"/>
    <col min="6907" max="6907" width="17.85546875" style="969" customWidth="1"/>
    <col min="6908" max="6920" width="7" style="969" customWidth="1"/>
    <col min="6921" max="7161" width="10.7109375" style="969"/>
    <col min="7162" max="7162" width="5.7109375" style="969" customWidth="1"/>
    <col min="7163" max="7163" width="17.85546875" style="969" customWidth="1"/>
    <col min="7164" max="7176" width="7" style="969" customWidth="1"/>
    <col min="7177" max="7417" width="10.7109375" style="969"/>
    <col min="7418" max="7418" width="5.7109375" style="969" customWidth="1"/>
    <col min="7419" max="7419" width="17.85546875" style="969" customWidth="1"/>
    <col min="7420" max="7432" width="7" style="969" customWidth="1"/>
    <col min="7433" max="7673" width="10.7109375" style="969"/>
    <col min="7674" max="7674" width="5.7109375" style="969" customWidth="1"/>
    <col min="7675" max="7675" width="17.85546875" style="969" customWidth="1"/>
    <col min="7676" max="7688" width="7" style="969" customWidth="1"/>
    <col min="7689" max="7929" width="10.7109375" style="969"/>
    <col min="7930" max="7930" width="5.7109375" style="969" customWidth="1"/>
    <col min="7931" max="7931" width="17.85546875" style="969" customWidth="1"/>
    <col min="7932" max="7944" width="7" style="969" customWidth="1"/>
    <col min="7945" max="8185" width="10.7109375" style="969"/>
    <col min="8186" max="8186" width="5.7109375" style="969" customWidth="1"/>
    <col min="8187" max="8187" width="17.85546875" style="969" customWidth="1"/>
    <col min="8188" max="8200" width="7" style="969" customWidth="1"/>
    <col min="8201" max="8441" width="10.7109375" style="969"/>
    <col min="8442" max="8442" width="5.7109375" style="969" customWidth="1"/>
    <col min="8443" max="8443" width="17.85546875" style="969" customWidth="1"/>
    <col min="8444" max="8456" width="7" style="969" customWidth="1"/>
    <col min="8457" max="8697" width="10.7109375" style="969"/>
    <col min="8698" max="8698" width="5.7109375" style="969" customWidth="1"/>
    <col min="8699" max="8699" width="17.85546875" style="969" customWidth="1"/>
    <col min="8700" max="8712" width="7" style="969" customWidth="1"/>
    <col min="8713" max="8953" width="10.7109375" style="969"/>
    <col min="8954" max="8954" width="5.7109375" style="969" customWidth="1"/>
    <col min="8955" max="8955" width="17.85546875" style="969" customWidth="1"/>
    <col min="8956" max="8968" width="7" style="969" customWidth="1"/>
    <col min="8969" max="9209" width="10.7109375" style="969"/>
    <col min="9210" max="9210" width="5.7109375" style="969" customWidth="1"/>
    <col min="9211" max="9211" width="17.85546875" style="969" customWidth="1"/>
    <col min="9212" max="9224" width="7" style="969" customWidth="1"/>
    <col min="9225" max="9465" width="10.7109375" style="969"/>
    <col min="9466" max="9466" width="5.7109375" style="969" customWidth="1"/>
    <col min="9467" max="9467" width="17.85546875" style="969" customWidth="1"/>
    <col min="9468" max="9480" width="7" style="969" customWidth="1"/>
    <col min="9481" max="9721" width="10.7109375" style="969"/>
    <col min="9722" max="9722" width="5.7109375" style="969" customWidth="1"/>
    <col min="9723" max="9723" width="17.85546875" style="969" customWidth="1"/>
    <col min="9724" max="9736" width="7" style="969" customWidth="1"/>
    <col min="9737" max="9977" width="10.7109375" style="969"/>
    <col min="9978" max="9978" width="5.7109375" style="969" customWidth="1"/>
    <col min="9979" max="9979" width="17.85546875" style="969" customWidth="1"/>
    <col min="9980" max="9992" width="7" style="969" customWidth="1"/>
    <col min="9993" max="10233" width="10.7109375" style="969"/>
    <col min="10234" max="10234" width="5.7109375" style="969" customWidth="1"/>
    <col min="10235" max="10235" width="17.85546875" style="969" customWidth="1"/>
    <col min="10236" max="10248" width="7" style="969" customWidth="1"/>
    <col min="10249" max="10489" width="10.7109375" style="969"/>
    <col min="10490" max="10490" width="5.7109375" style="969" customWidth="1"/>
    <col min="10491" max="10491" width="17.85546875" style="969" customWidth="1"/>
    <col min="10492" max="10504" width="7" style="969" customWidth="1"/>
    <col min="10505" max="10745" width="10.7109375" style="969"/>
    <col min="10746" max="10746" width="5.7109375" style="969" customWidth="1"/>
    <col min="10747" max="10747" width="17.85546875" style="969" customWidth="1"/>
    <col min="10748" max="10760" width="7" style="969" customWidth="1"/>
    <col min="10761" max="11001" width="10.7109375" style="969"/>
    <col min="11002" max="11002" width="5.7109375" style="969" customWidth="1"/>
    <col min="11003" max="11003" width="17.85546875" style="969" customWidth="1"/>
    <col min="11004" max="11016" width="7" style="969" customWidth="1"/>
    <col min="11017" max="11257" width="10.7109375" style="969"/>
    <col min="11258" max="11258" width="5.7109375" style="969" customWidth="1"/>
    <col min="11259" max="11259" width="17.85546875" style="969" customWidth="1"/>
    <col min="11260" max="11272" width="7" style="969" customWidth="1"/>
    <col min="11273" max="11513" width="10.7109375" style="969"/>
    <col min="11514" max="11514" width="5.7109375" style="969" customWidth="1"/>
    <col min="11515" max="11515" width="17.85546875" style="969" customWidth="1"/>
    <col min="11516" max="11528" width="7" style="969" customWidth="1"/>
    <col min="11529" max="11769" width="10.7109375" style="969"/>
    <col min="11770" max="11770" width="5.7109375" style="969" customWidth="1"/>
    <col min="11771" max="11771" width="17.85546875" style="969" customWidth="1"/>
    <col min="11772" max="11784" width="7" style="969" customWidth="1"/>
    <col min="11785" max="12025" width="10.7109375" style="969"/>
    <col min="12026" max="12026" width="5.7109375" style="969" customWidth="1"/>
    <col min="12027" max="12027" width="17.85546875" style="969" customWidth="1"/>
    <col min="12028" max="12040" width="7" style="969" customWidth="1"/>
    <col min="12041" max="12281" width="10.7109375" style="969"/>
    <col min="12282" max="12282" width="5.7109375" style="969" customWidth="1"/>
    <col min="12283" max="12283" width="17.85546875" style="969" customWidth="1"/>
    <col min="12284" max="12296" width="7" style="969" customWidth="1"/>
    <col min="12297" max="12537" width="10.7109375" style="969"/>
    <col min="12538" max="12538" width="5.7109375" style="969" customWidth="1"/>
    <col min="12539" max="12539" width="17.85546875" style="969" customWidth="1"/>
    <col min="12540" max="12552" width="7" style="969" customWidth="1"/>
    <col min="12553" max="12793" width="10.7109375" style="969"/>
    <col min="12794" max="12794" width="5.7109375" style="969" customWidth="1"/>
    <col min="12795" max="12795" width="17.85546875" style="969" customWidth="1"/>
    <col min="12796" max="12808" width="7" style="969" customWidth="1"/>
    <col min="12809" max="13049" width="10.7109375" style="969"/>
    <col min="13050" max="13050" width="5.7109375" style="969" customWidth="1"/>
    <col min="13051" max="13051" width="17.85546875" style="969" customWidth="1"/>
    <col min="13052" max="13064" width="7" style="969" customWidth="1"/>
    <col min="13065" max="13305" width="10.7109375" style="969"/>
    <col min="13306" max="13306" width="5.7109375" style="969" customWidth="1"/>
    <col min="13307" max="13307" width="17.85546875" style="969" customWidth="1"/>
    <col min="13308" max="13320" width="7" style="969" customWidth="1"/>
    <col min="13321" max="13561" width="10.7109375" style="969"/>
    <col min="13562" max="13562" width="5.7109375" style="969" customWidth="1"/>
    <col min="13563" max="13563" width="17.85546875" style="969" customWidth="1"/>
    <col min="13564" max="13576" width="7" style="969" customWidth="1"/>
    <col min="13577" max="13817" width="10.7109375" style="969"/>
    <col min="13818" max="13818" width="5.7109375" style="969" customWidth="1"/>
    <col min="13819" max="13819" width="17.85546875" style="969" customWidth="1"/>
    <col min="13820" max="13832" width="7" style="969" customWidth="1"/>
    <col min="13833" max="14073" width="10.7109375" style="969"/>
    <col min="14074" max="14074" width="5.7109375" style="969" customWidth="1"/>
    <col min="14075" max="14075" width="17.85546875" style="969" customWidth="1"/>
    <col min="14076" max="14088" width="7" style="969" customWidth="1"/>
    <col min="14089" max="14329" width="10.7109375" style="969"/>
    <col min="14330" max="14330" width="5.7109375" style="969" customWidth="1"/>
    <col min="14331" max="14331" width="17.85546875" style="969" customWidth="1"/>
    <col min="14332" max="14344" width="7" style="969" customWidth="1"/>
    <col min="14345" max="14585" width="10.7109375" style="969"/>
    <col min="14586" max="14586" width="5.7109375" style="969" customWidth="1"/>
    <col min="14587" max="14587" width="17.85546875" style="969" customWidth="1"/>
    <col min="14588" max="14600" width="7" style="969" customWidth="1"/>
    <col min="14601" max="14841" width="10.7109375" style="969"/>
    <col min="14842" max="14842" width="5.7109375" style="969" customWidth="1"/>
    <col min="14843" max="14843" width="17.85546875" style="969" customWidth="1"/>
    <col min="14844" max="14856" width="7" style="969" customWidth="1"/>
    <col min="14857" max="15097" width="10.7109375" style="969"/>
    <col min="15098" max="15098" width="5.7109375" style="969" customWidth="1"/>
    <col min="15099" max="15099" width="17.85546875" style="969" customWidth="1"/>
    <col min="15100" max="15112" width="7" style="969" customWidth="1"/>
    <col min="15113" max="15353" width="10.7109375" style="969"/>
    <col min="15354" max="15354" width="5.7109375" style="969" customWidth="1"/>
    <col min="15355" max="15355" width="17.85546875" style="969" customWidth="1"/>
    <col min="15356" max="15368" width="7" style="969" customWidth="1"/>
    <col min="15369" max="15609" width="10.7109375" style="969"/>
    <col min="15610" max="15610" width="5.7109375" style="969" customWidth="1"/>
    <col min="15611" max="15611" width="17.85546875" style="969" customWidth="1"/>
    <col min="15612" max="15624" width="7" style="969" customWidth="1"/>
    <col min="15625" max="15865" width="10.7109375" style="969"/>
    <col min="15866" max="15866" width="5.7109375" style="969" customWidth="1"/>
    <col min="15867" max="15867" width="17.85546875" style="969" customWidth="1"/>
    <col min="15868" max="15880" width="7" style="969" customWidth="1"/>
    <col min="15881" max="16121" width="10.7109375" style="969"/>
    <col min="16122" max="16122" width="5.7109375" style="969" customWidth="1"/>
    <col min="16123" max="16123" width="17.85546875" style="969" customWidth="1"/>
    <col min="16124" max="16136" width="7" style="969" customWidth="1"/>
    <col min="16137" max="16384" width="10.7109375" style="969"/>
  </cols>
  <sheetData>
    <row r="1" spans="1:11">
      <c r="I1" s="202" t="s">
        <v>98</v>
      </c>
    </row>
    <row r="2" spans="1:11">
      <c r="I2" s="971" t="s">
        <v>769</v>
      </c>
    </row>
    <row r="3" spans="1:11" ht="11.25" customHeight="1">
      <c r="F3" s="969"/>
      <c r="G3" s="969"/>
      <c r="H3" s="969"/>
      <c r="I3" s="972" t="s">
        <v>770</v>
      </c>
      <c r="J3" s="969"/>
    </row>
    <row r="4" spans="1:11" ht="13.5" customHeight="1">
      <c r="F4" s="973"/>
      <c r="G4" s="973"/>
      <c r="H4" s="973"/>
      <c r="I4" s="973"/>
      <c r="J4" s="973"/>
      <c r="K4" s="973"/>
    </row>
    <row r="5" spans="1:11" s="977" customFormat="1" ht="12.75" customHeight="1">
      <c r="A5" s="974" t="s">
        <v>771</v>
      </c>
      <c r="B5" s="975"/>
      <c r="C5" s="976"/>
      <c r="D5" s="976"/>
      <c r="E5" s="976"/>
      <c r="F5" s="976"/>
      <c r="G5" s="976"/>
    </row>
    <row r="6" spans="1:11" s="977" customFormat="1" ht="15.6" customHeight="1">
      <c r="A6" s="978"/>
      <c r="C6" s="979"/>
      <c r="D6" s="979"/>
      <c r="E6" s="980" t="s">
        <v>47</v>
      </c>
      <c r="F6" s="976"/>
      <c r="G6" s="976"/>
      <c r="H6" s="976"/>
      <c r="I6" s="976"/>
    </row>
    <row r="7" spans="1:11" s="977" customFormat="1" ht="22.5" customHeight="1">
      <c r="A7" s="1753"/>
      <c r="B7" s="1754"/>
      <c r="C7" s="981">
        <v>2016</v>
      </c>
      <c r="D7" s="982">
        <v>2017</v>
      </c>
      <c r="E7" s="983">
        <v>2018</v>
      </c>
      <c r="F7" s="979"/>
      <c r="G7" s="979"/>
      <c r="H7" s="979"/>
      <c r="I7" s="979"/>
    </row>
    <row r="8" spans="1:11" s="988" customFormat="1" ht="23.25" customHeight="1">
      <c r="A8" s="1755" t="s">
        <v>203</v>
      </c>
      <c r="B8" s="1756"/>
      <c r="C8" s="984">
        <f>SUM(C10:C11)</f>
        <v>817519</v>
      </c>
      <c r="D8" s="985">
        <f>SUM(D10:D11)</f>
        <v>932074</v>
      </c>
      <c r="E8" s="986">
        <f>SUM(E10:E11)</f>
        <v>961873</v>
      </c>
      <c r="F8" s="987"/>
      <c r="G8" s="987"/>
      <c r="H8" s="987"/>
      <c r="I8" s="987"/>
    </row>
    <row r="9" spans="1:11" s="977" customFormat="1" ht="19.5" customHeight="1">
      <c r="A9" s="989" t="s">
        <v>772</v>
      </c>
      <c r="B9" s="990"/>
      <c r="C9" s="991"/>
      <c r="D9" s="992"/>
      <c r="E9" s="993"/>
    </row>
    <row r="10" spans="1:11" s="988" customFormat="1" ht="18.75" customHeight="1">
      <c r="A10" s="994" t="s">
        <v>773</v>
      </c>
      <c r="B10" s="995"/>
      <c r="C10" s="996">
        <v>298346</v>
      </c>
      <c r="D10" s="997">
        <v>349629</v>
      </c>
      <c r="E10" s="998">
        <v>370076</v>
      </c>
    </row>
    <row r="11" spans="1:11" s="988" customFormat="1" ht="18.75" customHeight="1">
      <c r="A11" s="994" t="s">
        <v>774</v>
      </c>
      <c r="B11" s="995"/>
      <c r="C11" s="996">
        <v>519173</v>
      </c>
      <c r="D11" s="997">
        <v>582445</v>
      </c>
      <c r="E11" s="998">
        <v>591797</v>
      </c>
    </row>
    <row r="12" spans="1:11" s="988" customFormat="1" ht="18.75" hidden="1" customHeight="1">
      <c r="A12" s="989" t="s">
        <v>775</v>
      </c>
      <c r="B12" s="990"/>
      <c r="C12" s="996"/>
      <c r="D12" s="997"/>
      <c r="E12" s="998"/>
    </row>
    <row r="13" spans="1:11" s="988" customFormat="1" ht="18.75" hidden="1" customHeight="1">
      <c r="A13" s="994" t="s">
        <v>776</v>
      </c>
      <c r="B13" s="995"/>
      <c r="C13" s="996"/>
      <c r="D13" s="997"/>
      <c r="E13" s="998"/>
    </row>
    <row r="14" spans="1:11" s="988" customFormat="1" ht="18.75" hidden="1" customHeight="1">
      <c r="A14" s="994" t="s">
        <v>777</v>
      </c>
      <c r="B14" s="995"/>
      <c r="C14" s="996"/>
      <c r="D14" s="997"/>
      <c r="E14" s="998"/>
    </row>
    <row r="15" spans="1:11" s="988" customFormat="1" ht="18.75" hidden="1" customHeight="1">
      <c r="A15" s="994" t="s">
        <v>778</v>
      </c>
      <c r="B15" s="995"/>
      <c r="C15" s="996"/>
      <c r="D15" s="997"/>
      <c r="E15" s="998"/>
    </row>
    <row r="16" spans="1:11" s="977" customFormat="1" ht="3" customHeight="1">
      <c r="A16" s="999"/>
      <c r="B16" s="1000"/>
      <c r="C16" s="1001"/>
      <c r="D16" s="1002"/>
      <c r="E16" s="1003"/>
    </row>
    <row r="17" spans="1:11" ht="14.25" customHeight="1">
      <c r="A17" s="1004" t="s">
        <v>779</v>
      </c>
      <c r="B17" s="1004" t="s">
        <v>780</v>
      </c>
    </row>
    <row r="18" spans="1:11">
      <c r="A18" s="969" t="s">
        <v>781</v>
      </c>
      <c r="B18" s="969" t="s">
        <v>782</v>
      </c>
    </row>
    <row r="19" spans="1:11">
      <c r="B19" s="969" t="s">
        <v>783</v>
      </c>
    </row>
    <row r="20" spans="1:11">
      <c r="B20" s="969" t="s">
        <v>784</v>
      </c>
    </row>
    <row r="21" spans="1:11">
      <c r="B21" s="969" t="s">
        <v>785</v>
      </c>
    </row>
    <row r="22" spans="1:11">
      <c r="B22" s="969" t="s">
        <v>786</v>
      </c>
    </row>
    <row r="23" spans="1:11">
      <c r="B23" s="969" t="s">
        <v>787</v>
      </c>
    </row>
    <row r="24" spans="1:11">
      <c r="B24" s="969" t="s">
        <v>788</v>
      </c>
    </row>
    <row r="26" spans="1:11" s="977" customFormat="1" ht="14.25" customHeight="1">
      <c r="A26" s="1005"/>
      <c r="B26" s="1005"/>
      <c r="C26" s="979"/>
      <c r="D26" s="979"/>
      <c r="E26" s="979"/>
      <c r="F26" s="979"/>
      <c r="G26" s="979"/>
    </row>
    <row r="27" spans="1:11" ht="12.75" customHeight="1">
      <c r="A27" s="974" t="s">
        <v>789</v>
      </c>
      <c r="B27" s="1006"/>
      <c r="F27" s="1007"/>
      <c r="G27" s="1007"/>
      <c r="H27" s="1007"/>
      <c r="I27" s="1757" t="s">
        <v>47</v>
      </c>
      <c r="J27" s="1007"/>
      <c r="K27" s="1007"/>
    </row>
    <row r="28" spans="1:11" ht="6" customHeight="1">
      <c r="A28" s="1008"/>
      <c r="C28" s="1009"/>
      <c r="D28" s="1009"/>
      <c r="E28" s="1009"/>
      <c r="F28" s="1010"/>
      <c r="G28" s="1010"/>
      <c r="H28" s="1010"/>
      <c r="I28" s="1758"/>
      <c r="J28" s="1007"/>
      <c r="K28" s="1007"/>
    </row>
    <row r="29" spans="1:11" ht="22.5" customHeight="1">
      <c r="A29" s="1759"/>
      <c r="B29" s="1760"/>
      <c r="C29" s="1011">
        <v>2003</v>
      </c>
      <c r="D29" s="1011">
        <v>2005</v>
      </c>
      <c r="E29" s="1011">
        <v>2007</v>
      </c>
      <c r="F29" s="1011">
        <v>2009</v>
      </c>
      <c r="G29" s="1011">
        <v>2011</v>
      </c>
      <c r="H29" s="1011">
        <v>2013</v>
      </c>
      <c r="I29" s="1012">
        <v>2015</v>
      </c>
    </row>
    <row r="30" spans="1:11" s="1016" customFormat="1" ht="23.25" customHeight="1">
      <c r="A30" s="1761" t="s">
        <v>203</v>
      </c>
      <c r="B30" s="1762"/>
      <c r="C30" s="1013">
        <v>501966.60025902401</v>
      </c>
      <c r="D30" s="1014">
        <v>557967.72110156959</v>
      </c>
      <c r="E30" s="1014">
        <v>684971</v>
      </c>
      <c r="F30" s="1014">
        <v>801700</v>
      </c>
      <c r="G30" s="1014">
        <v>874472</v>
      </c>
      <c r="H30" s="1014">
        <v>727492</v>
      </c>
      <c r="I30" s="1015">
        <v>688606</v>
      </c>
    </row>
    <row r="31" spans="1:11" ht="19.5" customHeight="1">
      <c r="A31" s="1017" t="s">
        <v>772</v>
      </c>
      <c r="B31" s="1018"/>
      <c r="C31" s="1019"/>
      <c r="D31" s="1019"/>
      <c r="E31" s="1019"/>
      <c r="F31" s="1019"/>
      <c r="G31" s="1019"/>
      <c r="H31" s="1019"/>
      <c r="I31" s="1020"/>
      <c r="J31" s="969"/>
      <c r="K31" s="969"/>
    </row>
    <row r="32" spans="1:11" s="1016" customFormat="1" ht="18.75" customHeight="1">
      <c r="A32" s="1021" t="s">
        <v>773</v>
      </c>
      <c r="B32" s="1022"/>
      <c r="C32" s="1023">
        <v>264621.35683457664</v>
      </c>
      <c r="D32" s="1024">
        <v>261342.55066857577</v>
      </c>
      <c r="E32" s="1024">
        <v>314473.22108960932</v>
      </c>
      <c r="F32" s="1024">
        <v>347055</v>
      </c>
      <c r="G32" s="1024">
        <v>379157</v>
      </c>
      <c r="H32" s="1024">
        <v>308419</v>
      </c>
      <c r="I32" s="1025">
        <v>283482</v>
      </c>
    </row>
    <row r="33" spans="1:11" s="1016" customFormat="1" ht="18.75" customHeight="1">
      <c r="A33" s="1021" t="s">
        <v>774</v>
      </c>
      <c r="B33" s="1022"/>
      <c r="C33" s="1023">
        <v>237345.24342444737</v>
      </c>
      <c r="D33" s="1024">
        <v>296625.17043299379</v>
      </c>
      <c r="E33" s="1024">
        <v>370498.26235233416</v>
      </c>
      <c r="F33" s="1024">
        <v>454645</v>
      </c>
      <c r="G33" s="1024">
        <v>495315</v>
      </c>
      <c r="H33" s="1024">
        <v>419073</v>
      </c>
      <c r="I33" s="1025">
        <v>405124</v>
      </c>
    </row>
    <row r="34" spans="1:11" s="1016" customFormat="1" ht="18.75" customHeight="1">
      <c r="A34" s="1017" t="s">
        <v>775</v>
      </c>
      <c r="B34" s="1018"/>
      <c r="C34" s="1023"/>
      <c r="D34" s="1024"/>
      <c r="E34" s="1024"/>
      <c r="F34" s="1024"/>
      <c r="G34" s="1024"/>
      <c r="H34" s="1024"/>
      <c r="I34" s="1025"/>
    </row>
    <row r="35" spans="1:11" s="1016" customFormat="1" ht="18.75" customHeight="1">
      <c r="A35" s="1021" t="s">
        <v>776</v>
      </c>
      <c r="B35" s="1022"/>
      <c r="C35" s="1023">
        <v>260932.48632264548</v>
      </c>
      <c r="D35" s="1024">
        <v>265716.57035849878</v>
      </c>
      <c r="E35" s="1024">
        <v>324061.89237861242</v>
      </c>
      <c r="F35" s="1024">
        <v>373835</v>
      </c>
      <c r="G35" s="1024">
        <v>406936</v>
      </c>
      <c r="H35" s="1024">
        <v>339576</v>
      </c>
      <c r="I35" s="1025">
        <v>318163</v>
      </c>
    </row>
    <row r="36" spans="1:11" s="1016" customFormat="1" ht="18.75" customHeight="1">
      <c r="A36" s="1021" t="s">
        <v>777</v>
      </c>
      <c r="B36" s="1022"/>
      <c r="C36" s="1023">
        <v>189864.9179700448</v>
      </c>
      <c r="D36" s="1024">
        <v>231850.38118898158</v>
      </c>
      <c r="E36" s="1024">
        <v>288397</v>
      </c>
      <c r="F36" s="1024">
        <v>345759</v>
      </c>
      <c r="G36" s="1024">
        <v>384110</v>
      </c>
      <c r="H36" s="1024">
        <v>290405</v>
      </c>
      <c r="I36" s="1025">
        <v>276494</v>
      </c>
    </row>
    <row r="37" spans="1:11" s="1016" customFormat="1" ht="18.75" customHeight="1">
      <c r="A37" s="1021" t="s">
        <v>778</v>
      </c>
      <c r="B37" s="1022"/>
      <c r="C37" s="1023">
        <v>51169.195966333718</v>
      </c>
      <c r="D37" s="1024">
        <v>60400.769554089202</v>
      </c>
      <c r="E37" s="1024">
        <v>72513.045172004917</v>
      </c>
      <c r="F37" s="1024">
        <v>82106</v>
      </c>
      <c r="G37" s="1024">
        <v>83426</v>
      </c>
      <c r="H37" s="1024">
        <v>97511</v>
      </c>
      <c r="I37" s="1025">
        <v>93949</v>
      </c>
    </row>
    <row r="38" spans="1:11" ht="3" customHeight="1">
      <c r="A38" s="1026"/>
      <c r="B38" s="1027"/>
      <c r="C38" s="1028"/>
      <c r="D38" s="1029"/>
      <c r="E38" s="1029"/>
      <c r="F38" s="1029"/>
      <c r="G38" s="1029"/>
      <c r="H38" s="1029"/>
      <c r="I38" s="1030"/>
      <c r="J38" s="969"/>
      <c r="K38" s="969"/>
    </row>
    <row r="39" spans="1:11" ht="14.25" customHeight="1">
      <c r="A39" s="1004" t="s">
        <v>779</v>
      </c>
      <c r="B39" s="1004" t="s">
        <v>780</v>
      </c>
    </row>
    <row r="40" spans="1:11">
      <c r="A40" s="969" t="s">
        <v>781</v>
      </c>
      <c r="B40" s="969" t="s">
        <v>790</v>
      </c>
    </row>
    <row r="41" spans="1:11" ht="11.25" customHeight="1">
      <c r="B41" s="969" t="s">
        <v>791</v>
      </c>
    </row>
    <row r="42" spans="1:11" ht="11.25" customHeight="1">
      <c r="B42" s="969" t="s">
        <v>792</v>
      </c>
    </row>
    <row r="43" spans="1:11" ht="11.25" customHeight="1">
      <c r="B43" s="969" t="s">
        <v>793</v>
      </c>
    </row>
    <row r="44" spans="1:11" ht="11.25" customHeight="1">
      <c r="B44" s="969" t="s">
        <v>794</v>
      </c>
    </row>
    <row r="45" spans="1:11" ht="14.25" customHeight="1">
      <c r="A45" s="1004"/>
      <c r="B45" s="1004"/>
    </row>
    <row r="46" spans="1:11">
      <c r="A46" s="278" t="s">
        <v>186</v>
      </c>
    </row>
  </sheetData>
  <mergeCells count="5">
    <mergeCell ref="A7:B7"/>
    <mergeCell ref="A8:B8"/>
    <mergeCell ref="I27:I28"/>
    <mergeCell ref="A29:B29"/>
    <mergeCell ref="A30:B30"/>
  </mergeCells>
  <pageMargins left="0.78740157480314965" right="0.78740157480314965" top="0.86614173228346458" bottom="0.78740157480314965" header="0.31496062992125984" footer="0.31496062992125984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I57"/>
  <sheetViews>
    <sheetView workbookViewId="0"/>
  </sheetViews>
  <sheetFormatPr defaultColWidth="10.7109375" defaultRowHeight="12"/>
  <cols>
    <col min="1" max="1" width="5.7109375" style="969" customWidth="1"/>
    <col min="2" max="2" width="18.5703125" style="969" customWidth="1"/>
    <col min="3" max="4" width="8.85546875" style="969" customWidth="1"/>
    <col min="5" max="5" width="9" style="970" customWidth="1"/>
    <col min="6" max="9" width="8.85546875" style="970" customWidth="1"/>
    <col min="10" max="247" width="10.7109375" style="969"/>
    <col min="248" max="248" width="48.85546875" style="969" bestFit="1" customWidth="1"/>
    <col min="249" max="261" width="7" style="969" customWidth="1"/>
    <col min="262" max="503" width="10.7109375" style="969"/>
    <col min="504" max="504" width="48.85546875" style="969" bestFit="1" customWidth="1"/>
    <col min="505" max="517" width="7" style="969" customWidth="1"/>
    <col min="518" max="759" width="10.7109375" style="969"/>
    <col min="760" max="760" width="48.85546875" style="969" bestFit="1" customWidth="1"/>
    <col min="761" max="773" width="7" style="969" customWidth="1"/>
    <col min="774" max="1015" width="10.7109375" style="969"/>
    <col min="1016" max="1016" width="48.85546875" style="969" bestFit="1" customWidth="1"/>
    <col min="1017" max="1029" width="7" style="969" customWidth="1"/>
    <col min="1030" max="1271" width="10.7109375" style="969"/>
    <col min="1272" max="1272" width="48.85546875" style="969" bestFit="1" customWidth="1"/>
    <col min="1273" max="1285" width="7" style="969" customWidth="1"/>
    <col min="1286" max="1527" width="10.7109375" style="969"/>
    <col min="1528" max="1528" width="48.85546875" style="969" bestFit="1" customWidth="1"/>
    <col min="1529" max="1541" width="7" style="969" customWidth="1"/>
    <col min="1542" max="1783" width="10.7109375" style="969"/>
    <col min="1784" max="1784" width="48.85546875" style="969" bestFit="1" customWidth="1"/>
    <col min="1785" max="1797" width="7" style="969" customWidth="1"/>
    <col min="1798" max="2039" width="10.7109375" style="969"/>
    <col min="2040" max="2040" width="48.85546875" style="969" bestFit="1" customWidth="1"/>
    <col min="2041" max="2053" width="7" style="969" customWidth="1"/>
    <col min="2054" max="2295" width="10.7109375" style="969"/>
    <col min="2296" max="2296" width="48.85546875" style="969" bestFit="1" customWidth="1"/>
    <col min="2297" max="2309" width="7" style="969" customWidth="1"/>
    <col min="2310" max="2551" width="10.7109375" style="969"/>
    <col min="2552" max="2552" width="48.85546875" style="969" bestFit="1" customWidth="1"/>
    <col min="2553" max="2565" width="7" style="969" customWidth="1"/>
    <col min="2566" max="2807" width="10.7109375" style="969"/>
    <col min="2808" max="2808" width="48.85546875" style="969" bestFit="1" customWidth="1"/>
    <col min="2809" max="2821" width="7" style="969" customWidth="1"/>
    <col min="2822" max="3063" width="10.7109375" style="969"/>
    <col min="3064" max="3064" width="48.85546875" style="969" bestFit="1" customWidth="1"/>
    <col min="3065" max="3077" width="7" style="969" customWidth="1"/>
    <col min="3078" max="3319" width="10.7109375" style="969"/>
    <col min="3320" max="3320" width="48.85546875" style="969" bestFit="1" customWidth="1"/>
    <col min="3321" max="3333" width="7" style="969" customWidth="1"/>
    <col min="3334" max="3575" width="10.7109375" style="969"/>
    <col min="3576" max="3576" width="48.85546875" style="969" bestFit="1" customWidth="1"/>
    <col min="3577" max="3589" width="7" style="969" customWidth="1"/>
    <col min="3590" max="3831" width="10.7109375" style="969"/>
    <col min="3832" max="3832" width="48.85546875" style="969" bestFit="1" customWidth="1"/>
    <col min="3833" max="3845" width="7" style="969" customWidth="1"/>
    <col min="3846" max="4087" width="10.7109375" style="969"/>
    <col min="4088" max="4088" width="48.85546875" style="969" bestFit="1" customWidth="1"/>
    <col min="4089" max="4101" width="7" style="969" customWidth="1"/>
    <col min="4102" max="4343" width="10.7109375" style="969"/>
    <col min="4344" max="4344" width="48.85546875" style="969" bestFit="1" customWidth="1"/>
    <col min="4345" max="4357" width="7" style="969" customWidth="1"/>
    <col min="4358" max="4599" width="10.7109375" style="969"/>
    <col min="4600" max="4600" width="48.85546875" style="969" bestFit="1" customWidth="1"/>
    <col min="4601" max="4613" width="7" style="969" customWidth="1"/>
    <col min="4614" max="4855" width="10.7109375" style="969"/>
    <col min="4856" max="4856" width="48.85546875" style="969" bestFit="1" customWidth="1"/>
    <col min="4857" max="4869" width="7" style="969" customWidth="1"/>
    <col min="4870" max="5111" width="10.7109375" style="969"/>
    <col min="5112" max="5112" width="48.85546875" style="969" bestFit="1" customWidth="1"/>
    <col min="5113" max="5125" width="7" style="969" customWidth="1"/>
    <col min="5126" max="5367" width="10.7109375" style="969"/>
    <col min="5368" max="5368" width="48.85546875" style="969" bestFit="1" customWidth="1"/>
    <col min="5369" max="5381" width="7" style="969" customWidth="1"/>
    <col min="5382" max="5623" width="10.7109375" style="969"/>
    <col min="5624" max="5624" width="48.85546875" style="969" bestFit="1" customWidth="1"/>
    <col min="5625" max="5637" width="7" style="969" customWidth="1"/>
    <col min="5638" max="5879" width="10.7109375" style="969"/>
    <col min="5880" max="5880" width="48.85546875" style="969" bestFit="1" customWidth="1"/>
    <col min="5881" max="5893" width="7" style="969" customWidth="1"/>
    <col min="5894" max="6135" width="10.7109375" style="969"/>
    <col min="6136" max="6136" width="48.85546875" style="969" bestFit="1" customWidth="1"/>
    <col min="6137" max="6149" width="7" style="969" customWidth="1"/>
    <col min="6150" max="6391" width="10.7109375" style="969"/>
    <col min="6392" max="6392" width="48.85546875" style="969" bestFit="1" customWidth="1"/>
    <col min="6393" max="6405" width="7" style="969" customWidth="1"/>
    <col min="6406" max="6647" width="10.7109375" style="969"/>
    <col min="6648" max="6648" width="48.85546875" style="969" bestFit="1" customWidth="1"/>
    <col min="6649" max="6661" width="7" style="969" customWidth="1"/>
    <col min="6662" max="6903" width="10.7109375" style="969"/>
    <col min="6904" max="6904" width="48.85546875" style="969" bestFit="1" customWidth="1"/>
    <col min="6905" max="6917" width="7" style="969" customWidth="1"/>
    <col min="6918" max="7159" width="10.7109375" style="969"/>
    <col min="7160" max="7160" width="48.85546875" style="969" bestFit="1" customWidth="1"/>
    <col min="7161" max="7173" width="7" style="969" customWidth="1"/>
    <col min="7174" max="7415" width="10.7109375" style="969"/>
    <col min="7416" max="7416" width="48.85546875" style="969" bestFit="1" customWidth="1"/>
    <col min="7417" max="7429" width="7" style="969" customWidth="1"/>
    <col min="7430" max="7671" width="10.7109375" style="969"/>
    <col min="7672" max="7672" width="48.85546875" style="969" bestFit="1" customWidth="1"/>
    <col min="7673" max="7685" width="7" style="969" customWidth="1"/>
    <col min="7686" max="7927" width="10.7109375" style="969"/>
    <col min="7928" max="7928" width="48.85546875" style="969" bestFit="1" customWidth="1"/>
    <col min="7929" max="7941" width="7" style="969" customWidth="1"/>
    <col min="7942" max="8183" width="10.7109375" style="969"/>
    <col min="8184" max="8184" width="48.85546875" style="969" bestFit="1" customWidth="1"/>
    <col min="8185" max="8197" width="7" style="969" customWidth="1"/>
    <col min="8198" max="8439" width="10.7109375" style="969"/>
    <col min="8440" max="8440" width="48.85546875" style="969" bestFit="1" customWidth="1"/>
    <col min="8441" max="8453" width="7" style="969" customWidth="1"/>
    <col min="8454" max="8695" width="10.7109375" style="969"/>
    <col min="8696" max="8696" width="48.85546875" style="969" bestFit="1" customWidth="1"/>
    <col min="8697" max="8709" width="7" style="969" customWidth="1"/>
    <col min="8710" max="8951" width="10.7109375" style="969"/>
    <col min="8952" max="8952" width="48.85546875" style="969" bestFit="1" customWidth="1"/>
    <col min="8953" max="8965" width="7" style="969" customWidth="1"/>
    <col min="8966" max="9207" width="10.7109375" style="969"/>
    <col min="9208" max="9208" width="48.85546875" style="969" bestFit="1" customWidth="1"/>
    <col min="9209" max="9221" width="7" style="969" customWidth="1"/>
    <col min="9222" max="9463" width="10.7109375" style="969"/>
    <col min="9464" max="9464" width="48.85546875" style="969" bestFit="1" customWidth="1"/>
    <col min="9465" max="9477" width="7" style="969" customWidth="1"/>
    <col min="9478" max="9719" width="10.7109375" style="969"/>
    <col min="9720" max="9720" width="48.85546875" style="969" bestFit="1" customWidth="1"/>
    <col min="9721" max="9733" width="7" style="969" customWidth="1"/>
    <col min="9734" max="9975" width="10.7109375" style="969"/>
    <col min="9976" max="9976" width="48.85546875" style="969" bestFit="1" customWidth="1"/>
    <col min="9977" max="9989" width="7" style="969" customWidth="1"/>
    <col min="9990" max="10231" width="10.7109375" style="969"/>
    <col min="10232" max="10232" width="48.85546875" style="969" bestFit="1" customWidth="1"/>
    <col min="10233" max="10245" width="7" style="969" customWidth="1"/>
    <col min="10246" max="10487" width="10.7109375" style="969"/>
    <col min="10488" max="10488" width="48.85546875" style="969" bestFit="1" customWidth="1"/>
    <col min="10489" max="10501" width="7" style="969" customWidth="1"/>
    <col min="10502" max="10743" width="10.7109375" style="969"/>
    <col min="10744" max="10744" width="48.85546875" style="969" bestFit="1" customWidth="1"/>
    <col min="10745" max="10757" width="7" style="969" customWidth="1"/>
    <col min="10758" max="10999" width="10.7109375" style="969"/>
    <col min="11000" max="11000" width="48.85546875" style="969" bestFit="1" customWidth="1"/>
    <col min="11001" max="11013" width="7" style="969" customWidth="1"/>
    <col min="11014" max="11255" width="10.7109375" style="969"/>
    <col min="11256" max="11256" width="48.85546875" style="969" bestFit="1" customWidth="1"/>
    <col min="11257" max="11269" width="7" style="969" customWidth="1"/>
    <col min="11270" max="11511" width="10.7109375" style="969"/>
    <col min="11512" max="11512" width="48.85546875" style="969" bestFit="1" customWidth="1"/>
    <col min="11513" max="11525" width="7" style="969" customWidth="1"/>
    <col min="11526" max="11767" width="10.7109375" style="969"/>
    <col min="11768" max="11768" width="48.85546875" style="969" bestFit="1" customWidth="1"/>
    <col min="11769" max="11781" width="7" style="969" customWidth="1"/>
    <col min="11782" max="12023" width="10.7109375" style="969"/>
    <col min="12024" max="12024" width="48.85546875" style="969" bestFit="1" customWidth="1"/>
    <col min="12025" max="12037" width="7" style="969" customWidth="1"/>
    <col min="12038" max="12279" width="10.7109375" style="969"/>
    <col min="12280" max="12280" width="48.85546875" style="969" bestFit="1" customWidth="1"/>
    <col min="12281" max="12293" width="7" style="969" customWidth="1"/>
    <col min="12294" max="12535" width="10.7109375" style="969"/>
    <col min="12536" max="12536" width="48.85546875" style="969" bestFit="1" customWidth="1"/>
    <col min="12537" max="12549" width="7" style="969" customWidth="1"/>
    <col min="12550" max="12791" width="10.7109375" style="969"/>
    <col min="12792" max="12792" width="48.85546875" style="969" bestFit="1" customWidth="1"/>
    <col min="12793" max="12805" width="7" style="969" customWidth="1"/>
    <col min="12806" max="13047" width="10.7109375" style="969"/>
    <col min="13048" max="13048" width="48.85546875" style="969" bestFit="1" customWidth="1"/>
    <col min="13049" max="13061" width="7" style="969" customWidth="1"/>
    <col min="13062" max="13303" width="10.7109375" style="969"/>
    <col min="13304" max="13304" width="48.85546875" style="969" bestFit="1" customWidth="1"/>
    <col min="13305" max="13317" width="7" style="969" customWidth="1"/>
    <col min="13318" max="13559" width="10.7109375" style="969"/>
    <col min="13560" max="13560" width="48.85546875" style="969" bestFit="1" customWidth="1"/>
    <col min="13561" max="13573" width="7" style="969" customWidth="1"/>
    <col min="13574" max="13815" width="10.7109375" style="969"/>
    <col min="13816" max="13816" width="48.85546875" style="969" bestFit="1" customWidth="1"/>
    <col min="13817" max="13829" width="7" style="969" customWidth="1"/>
    <col min="13830" max="14071" width="10.7109375" style="969"/>
    <col min="14072" max="14072" width="48.85546875" style="969" bestFit="1" customWidth="1"/>
    <col min="14073" max="14085" width="7" style="969" customWidth="1"/>
    <col min="14086" max="14327" width="10.7109375" style="969"/>
    <col min="14328" max="14328" width="48.85546875" style="969" bestFit="1" customWidth="1"/>
    <col min="14329" max="14341" width="7" style="969" customWidth="1"/>
    <col min="14342" max="14583" width="10.7109375" style="969"/>
    <col min="14584" max="14584" width="48.85546875" style="969" bestFit="1" customWidth="1"/>
    <col min="14585" max="14597" width="7" style="969" customWidth="1"/>
    <col min="14598" max="14839" width="10.7109375" style="969"/>
    <col min="14840" max="14840" width="48.85546875" style="969" bestFit="1" customWidth="1"/>
    <col min="14841" max="14853" width="7" style="969" customWidth="1"/>
    <col min="14854" max="15095" width="10.7109375" style="969"/>
    <col min="15096" max="15096" width="48.85546875" style="969" bestFit="1" customWidth="1"/>
    <col min="15097" max="15109" width="7" style="969" customWidth="1"/>
    <col min="15110" max="15351" width="10.7109375" style="969"/>
    <col min="15352" max="15352" width="48.85546875" style="969" bestFit="1" customWidth="1"/>
    <col min="15353" max="15365" width="7" style="969" customWidth="1"/>
    <col min="15366" max="15607" width="10.7109375" style="969"/>
    <col min="15608" max="15608" width="48.85546875" style="969" bestFit="1" customWidth="1"/>
    <col min="15609" max="15621" width="7" style="969" customWidth="1"/>
    <col min="15622" max="15863" width="10.7109375" style="969"/>
    <col min="15864" max="15864" width="48.85546875" style="969" bestFit="1" customWidth="1"/>
    <col min="15865" max="15877" width="7" style="969" customWidth="1"/>
    <col min="15878" max="16119" width="10.7109375" style="969"/>
    <col min="16120" max="16120" width="48.85546875" style="969" bestFit="1" customWidth="1"/>
    <col min="16121" max="16133" width="7" style="969" customWidth="1"/>
    <col min="16134" max="16384" width="10.7109375" style="969"/>
  </cols>
  <sheetData>
    <row r="1" spans="1:9">
      <c r="I1" s="202" t="s">
        <v>98</v>
      </c>
    </row>
    <row r="2" spans="1:9">
      <c r="I2" s="971" t="s">
        <v>769</v>
      </c>
    </row>
    <row r="3" spans="1:9" ht="11.25" customHeight="1">
      <c r="E3" s="969"/>
      <c r="F3" s="969"/>
      <c r="G3" s="969"/>
      <c r="H3" s="969"/>
      <c r="I3" s="972" t="s">
        <v>770</v>
      </c>
    </row>
    <row r="4" spans="1:9" ht="13.5" customHeight="1">
      <c r="E4" s="973"/>
      <c r="F4" s="973"/>
      <c r="G4" s="973"/>
      <c r="H4" s="973"/>
      <c r="I4" s="973"/>
    </row>
    <row r="5" spans="1:9" s="977" customFormat="1" ht="12.75" customHeight="1">
      <c r="A5" s="1031" t="s">
        <v>795</v>
      </c>
      <c r="B5" s="975"/>
      <c r="C5" s="979"/>
      <c r="D5" s="976"/>
      <c r="E5" s="976"/>
      <c r="F5" s="976"/>
      <c r="G5" s="1772" t="s">
        <v>47</v>
      </c>
      <c r="H5" s="976"/>
    </row>
    <row r="6" spans="1:9" s="977" customFormat="1" ht="6" customHeight="1">
      <c r="A6" s="978"/>
      <c r="C6" s="979"/>
      <c r="E6" s="979"/>
      <c r="F6" s="979"/>
      <c r="G6" s="1773"/>
      <c r="H6" s="976"/>
    </row>
    <row r="7" spans="1:9" s="977" customFormat="1" ht="22.5" customHeight="1">
      <c r="A7" s="1753"/>
      <c r="B7" s="1774"/>
      <c r="C7" s="1774"/>
      <c r="D7" s="1754"/>
      <c r="E7" s="981">
        <v>2016</v>
      </c>
      <c r="F7" s="982">
        <v>2017</v>
      </c>
      <c r="G7" s="983">
        <v>2018</v>
      </c>
    </row>
    <row r="8" spans="1:9" s="988" customFormat="1" ht="23.25" customHeight="1">
      <c r="A8" s="1755" t="s">
        <v>203</v>
      </c>
      <c r="B8" s="1775"/>
      <c r="C8" s="1775"/>
      <c r="D8" s="1756"/>
      <c r="E8" s="1032">
        <f>SUM(E10:E19)</f>
        <v>519173</v>
      </c>
      <c r="F8" s="1033">
        <f>SUM(F10:F18)</f>
        <v>582445</v>
      </c>
      <c r="G8" s="1034">
        <f>SUM(G10:G18)</f>
        <v>591797</v>
      </c>
    </row>
    <row r="9" spans="1:9" s="988" customFormat="1" ht="15.75" customHeight="1">
      <c r="A9" s="1776" t="s">
        <v>796</v>
      </c>
      <c r="B9" s="1777"/>
      <c r="C9" s="1777"/>
      <c r="D9" s="1778"/>
      <c r="E9" s="1036"/>
      <c r="F9" s="1037"/>
      <c r="G9" s="1038"/>
    </row>
    <row r="10" spans="1:9" s="988" customFormat="1" ht="15.75" customHeight="1">
      <c r="A10" s="1769" t="s">
        <v>797</v>
      </c>
      <c r="B10" s="1770"/>
      <c r="C10" s="1770"/>
      <c r="D10" s="1771"/>
      <c r="E10" s="1036">
        <v>133756</v>
      </c>
      <c r="F10" s="1037">
        <v>150320</v>
      </c>
      <c r="G10" s="1038">
        <v>168015</v>
      </c>
    </row>
    <row r="11" spans="1:9" s="988" customFormat="1" ht="15.75" customHeight="1">
      <c r="A11" s="1769" t="s">
        <v>798</v>
      </c>
      <c r="B11" s="1770"/>
      <c r="C11" s="1770"/>
      <c r="D11" s="1771"/>
      <c r="E11" s="1036">
        <v>217215</v>
      </c>
      <c r="F11" s="1037">
        <v>233917</v>
      </c>
      <c r="G11" s="1038">
        <v>213626</v>
      </c>
    </row>
    <row r="12" spans="1:9" s="988" customFormat="1" ht="15.75" customHeight="1">
      <c r="A12" s="1769" t="s">
        <v>799</v>
      </c>
      <c r="B12" s="1770"/>
      <c r="C12" s="1770"/>
      <c r="D12" s="1771"/>
      <c r="E12" s="1036">
        <v>7546</v>
      </c>
      <c r="F12" s="1037">
        <v>11453</v>
      </c>
      <c r="G12" s="1038">
        <v>12146</v>
      </c>
    </row>
    <row r="13" spans="1:9" s="988" customFormat="1" ht="15.75" customHeight="1">
      <c r="A13" s="1769" t="s">
        <v>800</v>
      </c>
      <c r="B13" s="1770"/>
      <c r="C13" s="1770"/>
      <c r="D13" s="1771"/>
      <c r="E13" s="1036">
        <v>97379</v>
      </c>
      <c r="F13" s="1037">
        <v>102017</v>
      </c>
      <c r="G13" s="1038">
        <v>105862</v>
      </c>
    </row>
    <row r="14" spans="1:9" s="988" customFormat="1" ht="15.75" customHeight="1">
      <c r="A14" s="1769" t="s">
        <v>801</v>
      </c>
      <c r="B14" s="1770"/>
      <c r="C14" s="1770"/>
      <c r="D14" s="1771"/>
      <c r="E14" s="1036">
        <v>34543</v>
      </c>
      <c r="F14" s="1037">
        <v>36686</v>
      </c>
      <c r="G14" s="1038">
        <v>39122</v>
      </c>
    </row>
    <row r="15" spans="1:9" s="988" customFormat="1" ht="15.75" customHeight="1">
      <c r="A15" s="1763" t="s">
        <v>802</v>
      </c>
      <c r="B15" s="1764"/>
      <c r="C15" s="1764"/>
      <c r="D15" s="1765"/>
      <c r="E15" s="1036"/>
      <c r="F15" s="1037"/>
      <c r="G15" s="1038"/>
    </row>
    <row r="16" spans="1:9" s="988" customFormat="1" ht="11.25" customHeight="1">
      <c r="A16" s="1763" t="s">
        <v>803</v>
      </c>
      <c r="B16" s="1764"/>
      <c r="C16" s="1764"/>
      <c r="D16" s="1765"/>
      <c r="E16" s="1036">
        <v>8819</v>
      </c>
      <c r="F16" s="1037">
        <v>8133</v>
      </c>
      <c r="G16" s="1038">
        <v>8139</v>
      </c>
    </row>
    <row r="17" spans="1:9" s="988" customFormat="1" ht="15.75" customHeight="1">
      <c r="A17" s="1763" t="s">
        <v>804</v>
      </c>
      <c r="B17" s="1764"/>
      <c r="C17" s="1764"/>
      <c r="D17" s="1765"/>
      <c r="E17" s="1036"/>
      <c r="F17" s="1037"/>
      <c r="G17" s="1038"/>
    </row>
    <row r="18" spans="1:9" s="979" customFormat="1" ht="11.25" customHeight="1">
      <c r="A18" s="1763" t="s">
        <v>805</v>
      </c>
      <c r="B18" s="1764"/>
      <c r="C18" s="1764"/>
      <c r="D18" s="1765"/>
      <c r="E18" s="1036">
        <v>19915</v>
      </c>
      <c r="F18" s="1037">
        <v>39919</v>
      </c>
      <c r="G18" s="1038">
        <v>44887</v>
      </c>
      <c r="H18" s="1039"/>
    </row>
    <row r="19" spans="1:9" s="977" customFormat="1" ht="4.5" customHeight="1">
      <c r="A19" s="1766"/>
      <c r="B19" s="1767"/>
      <c r="C19" s="1767"/>
      <c r="D19" s="1768"/>
      <c r="E19" s="1040"/>
      <c r="F19" s="1041"/>
      <c r="G19" s="1042"/>
      <c r="H19" s="1039"/>
    </row>
    <row r="20" spans="1:9" ht="14.25" customHeight="1">
      <c r="A20" s="1004" t="s">
        <v>779</v>
      </c>
      <c r="B20" s="1004" t="s">
        <v>780</v>
      </c>
      <c r="E20" s="969"/>
    </row>
    <row r="21" spans="1:9">
      <c r="A21" s="969" t="s">
        <v>781</v>
      </c>
      <c r="B21" s="969" t="s">
        <v>782</v>
      </c>
      <c r="E21" s="969"/>
    </row>
    <row r="22" spans="1:9">
      <c r="B22" s="969" t="s">
        <v>783</v>
      </c>
      <c r="E22" s="969"/>
    </row>
    <row r="23" spans="1:9">
      <c r="B23" s="969" t="s">
        <v>784</v>
      </c>
      <c r="E23" s="969"/>
    </row>
    <row r="24" spans="1:9">
      <c r="B24" s="969" t="s">
        <v>785</v>
      </c>
      <c r="E24" s="969"/>
    </row>
    <row r="25" spans="1:9">
      <c r="B25" s="969" t="s">
        <v>786</v>
      </c>
      <c r="E25" s="969"/>
    </row>
    <row r="26" spans="1:9">
      <c r="B26" s="969" t="s">
        <v>806</v>
      </c>
      <c r="E26" s="969"/>
    </row>
    <row r="27" spans="1:9">
      <c r="B27" s="969" t="s">
        <v>807</v>
      </c>
      <c r="E27" s="969"/>
    </row>
    <row r="28" spans="1:9" s="977" customFormat="1" ht="14.25" customHeight="1">
      <c r="A28" s="1005"/>
      <c r="B28" s="1005"/>
      <c r="C28" s="979"/>
      <c r="D28" s="979"/>
      <c r="E28" s="979"/>
      <c r="F28" s="979"/>
      <c r="G28" s="979"/>
    </row>
    <row r="29" spans="1:9" s="977" customFormat="1" ht="14.25" customHeight="1">
      <c r="A29" s="1005"/>
      <c r="B29" s="1005"/>
      <c r="C29" s="979"/>
      <c r="D29" s="979"/>
      <c r="E29" s="979"/>
      <c r="F29" s="979"/>
      <c r="G29" s="979"/>
    </row>
    <row r="30" spans="1:9" ht="12.75" customHeight="1">
      <c r="A30" s="974" t="s">
        <v>808</v>
      </c>
      <c r="E30" s="1007"/>
      <c r="F30" s="1007"/>
      <c r="G30" s="1007"/>
      <c r="H30" s="1007"/>
      <c r="I30" s="1757" t="s">
        <v>47</v>
      </c>
    </row>
    <row r="31" spans="1:9" ht="6.75" customHeight="1">
      <c r="A31" s="1008"/>
      <c r="B31" s="1009"/>
      <c r="C31" s="1009"/>
      <c r="D31" s="1009"/>
      <c r="E31" s="1010"/>
      <c r="F31" s="1010"/>
      <c r="G31" s="1010"/>
      <c r="H31" s="1010"/>
      <c r="I31" s="1758"/>
    </row>
    <row r="32" spans="1:9" ht="22.5" customHeight="1">
      <c r="A32" s="1759"/>
      <c r="B32" s="1760"/>
      <c r="C32" s="1043">
        <v>2003</v>
      </c>
      <c r="D32" s="1011">
        <v>2005</v>
      </c>
      <c r="E32" s="1011">
        <v>2007</v>
      </c>
      <c r="F32" s="1011">
        <v>2009</v>
      </c>
      <c r="G32" s="1011">
        <v>2011</v>
      </c>
      <c r="H32" s="1011">
        <v>2013</v>
      </c>
      <c r="I32" s="1012">
        <v>2015</v>
      </c>
    </row>
    <row r="33" spans="1:9" s="1016" customFormat="1" ht="23.25" customHeight="1">
      <c r="A33" s="1761" t="s">
        <v>203</v>
      </c>
      <c r="B33" s="1762"/>
      <c r="C33" s="1044">
        <v>237345.24342444737</v>
      </c>
      <c r="D33" s="1045">
        <v>296625.17043299379</v>
      </c>
      <c r="E33" s="1045">
        <v>370498.26235233416</v>
      </c>
      <c r="F33" s="1045">
        <v>454645</v>
      </c>
      <c r="G33" s="1045">
        <v>495315</v>
      </c>
      <c r="H33" s="1045">
        <v>419073</v>
      </c>
      <c r="I33" s="1046">
        <v>405124</v>
      </c>
    </row>
    <row r="34" spans="1:9" s="1016" customFormat="1" ht="15.75" customHeight="1">
      <c r="A34" s="1781" t="s">
        <v>775</v>
      </c>
      <c r="B34" s="1782"/>
      <c r="C34" s="1047"/>
      <c r="D34" s="1048"/>
      <c r="E34" s="1048"/>
      <c r="F34" s="1048"/>
      <c r="G34" s="1048"/>
      <c r="H34" s="1048"/>
      <c r="I34" s="1049"/>
    </row>
    <row r="35" spans="1:9" s="1016" customFormat="1" ht="15.75" customHeight="1">
      <c r="A35" s="1779" t="s">
        <v>809</v>
      </c>
      <c r="B35" s="1780"/>
      <c r="C35" s="1050"/>
      <c r="D35" s="1051"/>
      <c r="E35" s="1051"/>
      <c r="F35" s="1051"/>
      <c r="G35" s="1051"/>
      <c r="H35" s="1051"/>
      <c r="I35" s="1052"/>
    </row>
    <row r="36" spans="1:9" s="1016" customFormat="1" ht="11.25" customHeight="1">
      <c r="A36" s="1779" t="s">
        <v>810</v>
      </c>
      <c r="B36" s="1780"/>
      <c r="C36" s="1047">
        <v>189864.9179700448</v>
      </c>
      <c r="D36" s="1048">
        <v>231850.38118898158</v>
      </c>
      <c r="E36" s="1048">
        <v>288396.54589132615</v>
      </c>
      <c r="F36" s="1048">
        <v>345759</v>
      </c>
      <c r="G36" s="1048">
        <v>384110</v>
      </c>
      <c r="H36" s="1048">
        <v>290405</v>
      </c>
      <c r="I36" s="1049">
        <v>274557</v>
      </c>
    </row>
    <row r="37" spans="1:9" s="1016" customFormat="1" ht="15.75" customHeight="1">
      <c r="A37" s="1779" t="s">
        <v>811</v>
      </c>
      <c r="B37" s="1780"/>
      <c r="C37" s="1047"/>
      <c r="D37" s="1048"/>
      <c r="E37" s="1048"/>
      <c r="F37" s="1048"/>
      <c r="G37" s="1048"/>
      <c r="H37" s="1048"/>
      <c r="I37" s="1049"/>
    </row>
    <row r="38" spans="1:9" s="1016" customFormat="1" ht="11.25" customHeight="1">
      <c r="A38" s="1779" t="s">
        <v>778</v>
      </c>
      <c r="B38" s="1780"/>
      <c r="C38" s="1047">
        <v>26362.011638993019</v>
      </c>
      <c r="D38" s="1048">
        <v>33437.330207731764</v>
      </c>
      <c r="E38" s="1048">
        <v>38535.796908798278</v>
      </c>
      <c r="F38" s="1048">
        <v>44440</v>
      </c>
      <c r="G38" s="1048">
        <v>43220</v>
      </c>
      <c r="H38" s="1048">
        <v>58326</v>
      </c>
      <c r="I38" s="1049">
        <v>56673</v>
      </c>
    </row>
    <row r="39" spans="1:9" s="1016" customFormat="1" ht="15.75" customHeight="1">
      <c r="A39" s="1779" t="s">
        <v>811</v>
      </c>
      <c r="B39" s="1780"/>
      <c r="C39" s="1047"/>
      <c r="D39" s="1048"/>
      <c r="E39" s="1048"/>
      <c r="F39" s="1048"/>
      <c r="G39" s="1048"/>
      <c r="H39" s="1048"/>
      <c r="I39" s="1049"/>
    </row>
    <row r="40" spans="1:9" s="1016" customFormat="1" ht="11.25" customHeight="1">
      <c r="A40" s="1779" t="s">
        <v>812</v>
      </c>
      <c r="B40" s="1780"/>
      <c r="C40" s="1047"/>
      <c r="D40" s="1048"/>
      <c r="E40" s="1048"/>
      <c r="F40" s="1048"/>
      <c r="G40" s="1048"/>
      <c r="H40" s="1048"/>
      <c r="I40" s="1049"/>
    </row>
    <row r="41" spans="1:9" s="1016" customFormat="1" ht="11.25" customHeight="1">
      <c r="A41" s="1779" t="s">
        <v>813</v>
      </c>
      <c r="B41" s="1780"/>
      <c r="C41" s="1047">
        <v>21118.313815409536</v>
      </c>
      <c r="D41" s="1048">
        <v>31337.459036280445</v>
      </c>
      <c r="E41" s="1048">
        <v>43565.919552209736</v>
      </c>
      <c r="F41" s="1048">
        <v>64446</v>
      </c>
      <c r="G41" s="1048">
        <v>67985</v>
      </c>
      <c r="H41" s="1048">
        <v>70342</v>
      </c>
      <c r="I41" s="1049">
        <v>73894</v>
      </c>
    </row>
    <row r="42" spans="1:9" s="1016" customFormat="1" ht="15.75" customHeight="1">
      <c r="A42" s="1781" t="s">
        <v>814</v>
      </c>
      <c r="B42" s="1782"/>
      <c r="C42" s="1047"/>
      <c r="D42" s="1048"/>
      <c r="E42" s="1048"/>
      <c r="F42" s="1048"/>
      <c r="G42" s="1048"/>
      <c r="H42" s="1048"/>
      <c r="I42" s="1049"/>
    </row>
    <row r="43" spans="1:9" s="1016" customFormat="1" ht="15.75" customHeight="1">
      <c r="A43" s="1779" t="s">
        <v>815</v>
      </c>
      <c r="B43" s="1780"/>
      <c r="C43" s="1047">
        <v>39699.354490375452</v>
      </c>
      <c r="D43" s="1048">
        <v>49563.110611440112</v>
      </c>
      <c r="E43" s="1048">
        <v>63093.525425698055</v>
      </c>
      <c r="F43" s="1048">
        <v>87158</v>
      </c>
      <c r="G43" s="1048">
        <v>97214</v>
      </c>
      <c r="H43" s="1048">
        <v>99239</v>
      </c>
      <c r="I43" s="1049">
        <v>106367</v>
      </c>
    </row>
    <row r="44" spans="1:9" s="1016" customFormat="1" ht="15.75" customHeight="1">
      <c r="A44" s="1779" t="s">
        <v>816</v>
      </c>
      <c r="B44" s="1780"/>
      <c r="C44" s="1047">
        <v>107928.93584885029</v>
      </c>
      <c r="D44" s="1048">
        <v>140050.64294672239</v>
      </c>
      <c r="E44" s="1048">
        <v>165970.12681239899</v>
      </c>
      <c r="F44" s="1048">
        <v>195767</v>
      </c>
      <c r="G44" s="1048">
        <v>210878</v>
      </c>
      <c r="H44" s="1048">
        <v>164678</v>
      </c>
      <c r="I44" s="1049">
        <v>168134</v>
      </c>
    </row>
    <row r="45" spans="1:9" s="1016" customFormat="1" ht="15.75" customHeight="1">
      <c r="A45" s="1779" t="s">
        <v>817</v>
      </c>
      <c r="B45" s="1780"/>
      <c r="C45" s="1047">
        <v>6774.6047150565382</v>
      </c>
      <c r="D45" s="1048">
        <v>6326.9511374159802</v>
      </c>
      <c r="E45" s="1048">
        <v>7244.4701114349864</v>
      </c>
      <c r="F45" s="1048">
        <v>6766</v>
      </c>
      <c r="G45" s="1048">
        <v>5807</v>
      </c>
      <c r="H45" s="1048">
        <v>3520</v>
      </c>
      <c r="I45" s="1049">
        <v>2979</v>
      </c>
    </row>
    <row r="46" spans="1:9" s="1016" customFormat="1" ht="15.75" customHeight="1">
      <c r="A46" s="1779" t="s">
        <v>818</v>
      </c>
      <c r="B46" s="1780"/>
      <c r="C46" s="1047"/>
      <c r="D46" s="1048"/>
      <c r="E46" s="1048"/>
      <c r="F46" s="1048"/>
      <c r="G46" s="1048"/>
      <c r="H46" s="1048"/>
      <c r="I46" s="1049"/>
    </row>
    <row r="47" spans="1:9" s="1016" customFormat="1" ht="10.5" customHeight="1">
      <c r="A47" s="1779" t="s">
        <v>819</v>
      </c>
      <c r="B47" s="1780"/>
      <c r="C47" s="1047">
        <v>58141.998448589897</v>
      </c>
      <c r="D47" s="1048">
        <v>69560.581881306876</v>
      </c>
      <c r="E47" s="1048">
        <v>94140.522216944548</v>
      </c>
      <c r="F47" s="1048">
        <v>115332</v>
      </c>
      <c r="G47" s="1048">
        <v>125489</v>
      </c>
      <c r="H47" s="1048">
        <v>109937</v>
      </c>
      <c r="I47" s="1049">
        <v>88075</v>
      </c>
    </row>
    <row r="48" spans="1:9" s="1016" customFormat="1" ht="15.75" customHeight="1">
      <c r="A48" s="1779" t="s">
        <v>820</v>
      </c>
      <c r="B48" s="1780"/>
      <c r="C48" s="1047">
        <v>18027.453807960035</v>
      </c>
      <c r="D48" s="1048">
        <v>24380.033966996656</v>
      </c>
      <c r="E48" s="1048">
        <v>32550.566059657529</v>
      </c>
      <c r="F48" s="1048">
        <v>39754</v>
      </c>
      <c r="G48" s="1048">
        <v>41626</v>
      </c>
      <c r="H48" s="1048">
        <v>29477</v>
      </c>
      <c r="I48" s="1049">
        <v>30619</v>
      </c>
    </row>
    <row r="49" spans="1:9" s="1016" customFormat="1" ht="15.75" customHeight="1">
      <c r="A49" s="1779" t="s">
        <v>821</v>
      </c>
      <c r="B49" s="1780"/>
      <c r="C49" s="1047">
        <v>353.68049836486847</v>
      </c>
      <c r="D49" s="1048">
        <v>321.2170709787211</v>
      </c>
      <c r="E49" s="1048">
        <v>251.16441188229788</v>
      </c>
      <c r="F49" s="1048">
        <v>327</v>
      </c>
      <c r="G49" s="1048">
        <v>189</v>
      </c>
      <c r="H49" s="1048">
        <v>206</v>
      </c>
      <c r="I49" s="1049">
        <v>217</v>
      </c>
    </row>
    <row r="50" spans="1:9" s="1016" customFormat="1" ht="15.75" customHeight="1">
      <c r="A50" s="1779" t="s">
        <v>822</v>
      </c>
      <c r="B50" s="1780"/>
      <c r="C50" s="1047">
        <v>6420.9242166916692</v>
      </c>
      <c r="D50" s="1048">
        <v>6422.6328181330455</v>
      </c>
      <c r="E50" s="1048">
        <v>7249.5959157591151</v>
      </c>
      <c r="F50" s="1048">
        <v>9541</v>
      </c>
      <c r="G50" s="1048">
        <v>14112</v>
      </c>
      <c r="H50" s="1048">
        <v>12016</v>
      </c>
      <c r="I50" s="1049">
        <v>8733</v>
      </c>
    </row>
    <row r="51" spans="1:9" ht="3" customHeight="1">
      <c r="A51" s="1783"/>
      <c r="B51" s="1784"/>
      <c r="C51" s="1053"/>
      <c r="D51" s="1054"/>
      <c r="E51" s="1054"/>
      <c r="F51" s="1054"/>
      <c r="G51" s="1054"/>
      <c r="H51" s="1054"/>
      <c r="I51" s="1055"/>
    </row>
    <row r="52" spans="1:9" ht="14.25" customHeight="1">
      <c r="A52" s="1004" t="s">
        <v>823</v>
      </c>
    </row>
    <row r="53" spans="1:9">
      <c r="A53" s="969" t="s">
        <v>824</v>
      </c>
    </row>
    <row r="54" spans="1:9" ht="11.25" customHeight="1">
      <c r="A54" s="969" t="s">
        <v>825</v>
      </c>
    </row>
    <row r="55" spans="1:9" ht="11.25" customHeight="1">
      <c r="A55" s="969" t="s">
        <v>826</v>
      </c>
    </row>
    <row r="56" spans="1:9" ht="11.25" customHeight="1">
      <c r="A56" s="969" t="s">
        <v>827</v>
      </c>
      <c r="B56" s="1056"/>
    </row>
    <row r="57" spans="1:9" ht="11.25" customHeight="1">
      <c r="A57" s="278" t="s">
        <v>186</v>
      </c>
    </row>
  </sheetData>
  <mergeCells count="35">
    <mergeCell ref="A47:B47"/>
    <mergeCell ref="A48:B48"/>
    <mergeCell ref="A49:B49"/>
    <mergeCell ref="A50:B50"/>
    <mergeCell ref="A51:B51"/>
    <mergeCell ref="I30:I31"/>
    <mergeCell ref="A32:B32"/>
    <mergeCell ref="A33:B33"/>
    <mergeCell ref="A46:B46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34:B34"/>
    <mergeCell ref="A17:D17"/>
    <mergeCell ref="A18:D18"/>
    <mergeCell ref="A19:D19"/>
    <mergeCell ref="A11:D11"/>
    <mergeCell ref="G5:G6"/>
    <mergeCell ref="A7:D7"/>
    <mergeCell ref="A8:D8"/>
    <mergeCell ref="A9:D9"/>
    <mergeCell ref="A10:D10"/>
    <mergeCell ref="A12:D12"/>
    <mergeCell ref="A13:D13"/>
    <mergeCell ref="A14:D14"/>
    <mergeCell ref="A15:D15"/>
    <mergeCell ref="A16:D16"/>
  </mergeCells>
  <pageMargins left="0.78740157480314965" right="0.78740157480314965" top="0.86614173228346458" bottom="0.78740157480314965" header="0.31496062992125984" footer="0.31496062992125984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43"/>
  <sheetViews>
    <sheetView workbookViewId="0"/>
  </sheetViews>
  <sheetFormatPr defaultColWidth="10.7109375" defaultRowHeight="12"/>
  <cols>
    <col min="1" max="1" width="5.7109375" style="969" customWidth="1"/>
    <col min="2" max="2" width="22.140625" style="969" customWidth="1"/>
    <col min="3" max="3" width="7.28515625" style="969" customWidth="1"/>
    <col min="4" max="4" width="9.85546875" style="969" customWidth="1"/>
    <col min="5" max="5" width="9.7109375" style="969" customWidth="1"/>
    <col min="6" max="6" width="9.7109375" style="970" customWidth="1"/>
    <col min="7" max="9" width="9.42578125" style="970" customWidth="1"/>
    <col min="10" max="11" width="9.42578125" style="969" customWidth="1"/>
    <col min="12" max="12" width="9.42578125" style="970" customWidth="1"/>
    <col min="13" max="13" width="9.42578125" style="969" customWidth="1"/>
    <col min="14" max="244" width="10.7109375" style="969"/>
    <col min="245" max="245" width="5.7109375" style="969" customWidth="1"/>
    <col min="246" max="246" width="23.85546875" style="969" customWidth="1"/>
    <col min="247" max="247" width="11" style="969" customWidth="1"/>
    <col min="248" max="249" width="10.42578125" style="969" customWidth="1"/>
    <col min="250" max="260" width="10" style="969" customWidth="1"/>
    <col min="261" max="500" width="10.7109375" style="969"/>
    <col min="501" max="501" width="5.7109375" style="969" customWidth="1"/>
    <col min="502" max="502" width="23.85546875" style="969" customWidth="1"/>
    <col min="503" max="503" width="11" style="969" customWidth="1"/>
    <col min="504" max="505" width="10.42578125" style="969" customWidth="1"/>
    <col min="506" max="516" width="10" style="969" customWidth="1"/>
    <col min="517" max="756" width="10.7109375" style="969"/>
    <col min="757" max="757" width="5.7109375" style="969" customWidth="1"/>
    <col min="758" max="758" width="23.85546875" style="969" customWidth="1"/>
    <col min="759" max="759" width="11" style="969" customWidth="1"/>
    <col min="760" max="761" width="10.42578125" style="969" customWidth="1"/>
    <col min="762" max="772" width="10" style="969" customWidth="1"/>
    <col min="773" max="1012" width="10.7109375" style="969"/>
    <col min="1013" max="1013" width="5.7109375" style="969" customWidth="1"/>
    <col min="1014" max="1014" width="23.85546875" style="969" customWidth="1"/>
    <col min="1015" max="1015" width="11" style="969" customWidth="1"/>
    <col min="1016" max="1017" width="10.42578125" style="969" customWidth="1"/>
    <col min="1018" max="1028" width="10" style="969" customWidth="1"/>
    <col min="1029" max="1268" width="10.7109375" style="969"/>
    <col min="1269" max="1269" width="5.7109375" style="969" customWidth="1"/>
    <col min="1270" max="1270" width="23.85546875" style="969" customWidth="1"/>
    <col min="1271" max="1271" width="11" style="969" customWidth="1"/>
    <col min="1272" max="1273" width="10.42578125" style="969" customWidth="1"/>
    <col min="1274" max="1284" width="10" style="969" customWidth="1"/>
    <col min="1285" max="1524" width="10.7109375" style="969"/>
    <col min="1525" max="1525" width="5.7109375" style="969" customWidth="1"/>
    <col min="1526" max="1526" width="23.85546875" style="969" customWidth="1"/>
    <col min="1527" max="1527" width="11" style="969" customWidth="1"/>
    <col min="1528" max="1529" width="10.42578125" style="969" customWidth="1"/>
    <col min="1530" max="1540" width="10" style="969" customWidth="1"/>
    <col min="1541" max="1780" width="10.7109375" style="969"/>
    <col min="1781" max="1781" width="5.7109375" style="969" customWidth="1"/>
    <col min="1782" max="1782" width="23.85546875" style="969" customWidth="1"/>
    <col min="1783" max="1783" width="11" style="969" customWidth="1"/>
    <col min="1784" max="1785" width="10.42578125" style="969" customWidth="1"/>
    <col min="1786" max="1796" width="10" style="969" customWidth="1"/>
    <col min="1797" max="2036" width="10.7109375" style="969"/>
    <col min="2037" max="2037" width="5.7109375" style="969" customWidth="1"/>
    <col min="2038" max="2038" width="23.85546875" style="969" customWidth="1"/>
    <col min="2039" max="2039" width="11" style="969" customWidth="1"/>
    <col min="2040" max="2041" width="10.42578125" style="969" customWidth="1"/>
    <col min="2042" max="2052" width="10" style="969" customWidth="1"/>
    <col min="2053" max="2292" width="10.7109375" style="969"/>
    <col min="2293" max="2293" width="5.7109375" style="969" customWidth="1"/>
    <col min="2294" max="2294" width="23.85546875" style="969" customWidth="1"/>
    <col min="2295" max="2295" width="11" style="969" customWidth="1"/>
    <col min="2296" max="2297" width="10.42578125" style="969" customWidth="1"/>
    <col min="2298" max="2308" width="10" style="969" customWidth="1"/>
    <col min="2309" max="2548" width="10.7109375" style="969"/>
    <col min="2549" max="2549" width="5.7109375" style="969" customWidth="1"/>
    <col min="2550" max="2550" width="23.85546875" style="969" customWidth="1"/>
    <col min="2551" max="2551" width="11" style="969" customWidth="1"/>
    <col min="2552" max="2553" width="10.42578125" style="969" customWidth="1"/>
    <col min="2554" max="2564" width="10" style="969" customWidth="1"/>
    <col min="2565" max="2804" width="10.7109375" style="969"/>
    <col min="2805" max="2805" width="5.7109375" style="969" customWidth="1"/>
    <col min="2806" max="2806" width="23.85546875" style="969" customWidth="1"/>
    <col min="2807" max="2807" width="11" style="969" customWidth="1"/>
    <col min="2808" max="2809" width="10.42578125" style="969" customWidth="1"/>
    <col min="2810" max="2820" width="10" style="969" customWidth="1"/>
    <col min="2821" max="3060" width="10.7109375" style="969"/>
    <col min="3061" max="3061" width="5.7109375" style="969" customWidth="1"/>
    <col min="3062" max="3062" width="23.85546875" style="969" customWidth="1"/>
    <col min="3063" max="3063" width="11" style="969" customWidth="1"/>
    <col min="3064" max="3065" width="10.42578125" style="969" customWidth="1"/>
    <col min="3066" max="3076" width="10" style="969" customWidth="1"/>
    <col min="3077" max="3316" width="10.7109375" style="969"/>
    <col min="3317" max="3317" width="5.7109375" style="969" customWidth="1"/>
    <col min="3318" max="3318" width="23.85546875" style="969" customWidth="1"/>
    <col min="3319" max="3319" width="11" style="969" customWidth="1"/>
    <col min="3320" max="3321" width="10.42578125" style="969" customWidth="1"/>
    <col min="3322" max="3332" width="10" style="969" customWidth="1"/>
    <col min="3333" max="3572" width="10.7109375" style="969"/>
    <col min="3573" max="3573" width="5.7109375" style="969" customWidth="1"/>
    <col min="3574" max="3574" width="23.85546875" style="969" customWidth="1"/>
    <col min="3575" max="3575" width="11" style="969" customWidth="1"/>
    <col min="3576" max="3577" width="10.42578125" style="969" customWidth="1"/>
    <col min="3578" max="3588" width="10" style="969" customWidth="1"/>
    <col min="3589" max="3828" width="10.7109375" style="969"/>
    <col min="3829" max="3829" width="5.7109375" style="969" customWidth="1"/>
    <col min="3830" max="3830" width="23.85546875" style="969" customWidth="1"/>
    <col min="3831" max="3831" width="11" style="969" customWidth="1"/>
    <col min="3832" max="3833" width="10.42578125" style="969" customWidth="1"/>
    <col min="3834" max="3844" width="10" style="969" customWidth="1"/>
    <col min="3845" max="4084" width="10.7109375" style="969"/>
    <col min="4085" max="4085" width="5.7109375" style="969" customWidth="1"/>
    <col min="4086" max="4086" width="23.85546875" style="969" customWidth="1"/>
    <col min="4087" max="4087" width="11" style="969" customWidth="1"/>
    <col min="4088" max="4089" width="10.42578125" style="969" customWidth="1"/>
    <col min="4090" max="4100" width="10" style="969" customWidth="1"/>
    <col min="4101" max="4340" width="10.7109375" style="969"/>
    <col min="4341" max="4341" width="5.7109375" style="969" customWidth="1"/>
    <col min="4342" max="4342" width="23.85546875" style="969" customWidth="1"/>
    <col min="4343" max="4343" width="11" style="969" customWidth="1"/>
    <col min="4344" max="4345" width="10.42578125" style="969" customWidth="1"/>
    <col min="4346" max="4356" width="10" style="969" customWidth="1"/>
    <col min="4357" max="4596" width="10.7109375" style="969"/>
    <col min="4597" max="4597" width="5.7109375" style="969" customWidth="1"/>
    <col min="4598" max="4598" width="23.85546875" style="969" customWidth="1"/>
    <col min="4599" max="4599" width="11" style="969" customWidth="1"/>
    <col min="4600" max="4601" width="10.42578125" style="969" customWidth="1"/>
    <col min="4602" max="4612" width="10" style="969" customWidth="1"/>
    <col min="4613" max="4852" width="10.7109375" style="969"/>
    <col min="4853" max="4853" width="5.7109375" style="969" customWidth="1"/>
    <col min="4854" max="4854" width="23.85546875" style="969" customWidth="1"/>
    <col min="4855" max="4855" width="11" style="969" customWidth="1"/>
    <col min="4856" max="4857" width="10.42578125" style="969" customWidth="1"/>
    <col min="4858" max="4868" width="10" style="969" customWidth="1"/>
    <col min="4869" max="5108" width="10.7109375" style="969"/>
    <col min="5109" max="5109" width="5.7109375" style="969" customWidth="1"/>
    <col min="5110" max="5110" width="23.85546875" style="969" customWidth="1"/>
    <col min="5111" max="5111" width="11" style="969" customWidth="1"/>
    <col min="5112" max="5113" width="10.42578125" style="969" customWidth="1"/>
    <col min="5114" max="5124" width="10" style="969" customWidth="1"/>
    <col min="5125" max="5364" width="10.7109375" style="969"/>
    <col min="5365" max="5365" width="5.7109375" style="969" customWidth="1"/>
    <col min="5366" max="5366" width="23.85546875" style="969" customWidth="1"/>
    <col min="5367" max="5367" width="11" style="969" customWidth="1"/>
    <col min="5368" max="5369" width="10.42578125" style="969" customWidth="1"/>
    <col min="5370" max="5380" width="10" style="969" customWidth="1"/>
    <col min="5381" max="5620" width="10.7109375" style="969"/>
    <col min="5621" max="5621" width="5.7109375" style="969" customWidth="1"/>
    <col min="5622" max="5622" width="23.85546875" style="969" customWidth="1"/>
    <col min="5623" max="5623" width="11" style="969" customWidth="1"/>
    <col min="5624" max="5625" width="10.42578125" style="969" customWidth="1"/>
    <col min="5626" max="5636" width="10" style="969" customWidth="1"/>
    <col min="5637" max="5876" width="10.7109375" style="969"/>
    <col min="5877" max="5877" width="5.7109375" style="969" customWidth="1"/>
    <col min="5878" max="5878" width="23.85546875" style="969" customWidth="1"/>
    <col min="5879" max="5879" width="11" style="969" customWidth="1"/>
    <col min="5880" max="5881" width="10.42578125" style="969" customWidth="1"/>
    <col min="5882" max="5892" width="10" style="969" customWidth="1"/>
    <col min="5893" max="6132" width="10.7109375" style="969"/>
    <col min="6133" max="6133" width="5.7109375" style="969" customWidth="1"/>
    <col min="6134" max="6134" width="23.85546875" style="969" customWidth="1"/>
    <col min="6135" max="6135" width="11" style="969" customWidth="1"/>
    <col min="6136" max="6137" width="10.42578125" style="969" customWidth="1"/>
    <col min="6138" max="6148" width="10" style="969" customWidth="1"/>
    <col min="6149" max="6388" width="10.7109375" style="969"/>
    <col min="6389" max="6389" width="5.7109375" style="969" customWidth="1"/>
    <col min="6390" max="6390" width="23.85546875" style="969" customWidth="1"/>
    <col min="6391" max="6391" width="11" style="969" customWidth="1"/>
    <col min="6392" max="6393" width="10.42578125" style="969" customWidth="1"/>
    <col min="6394" max="6404" width="10" style="969" customWidth="1"/>
    <col min="6405" max="6644" width="10.7109375" style="969"/>
    <col min="6645" max="6645" width="5.7109375" style="969" customWidth="1"/>
    <col min="6646" max="6646" width="23.85546875" style="969" customWidth="1"/>
    <col min="6647" max="6647" width="11" style="969" customWidth="1"/>
    <col min="6648" max="6649" width="10.42578125" style="969" customWidth="1"/>
    <col min="6650" max="6660" width="10" style="969" customWidth="1"/>
    <col min="6661" max="6900" width="10.7109375" style="969"/>
    <col min="6901" max="6901" width="5.7109375" style="969" customWidth="1"/>
    <col min="6902" max="6902" width="23.85546875" style="969" customWidth="1"/>
    <col min="6903" max="6903" width="11" style="969" customWidth="1"/>
    <col min="6904" max="6905" width="10.42578125" style="969" customWidth="1"/>
    <col min="6906" max="6916" width="10" style="969" customWidth="1"/>
    <col min="6917" max="7156" width="10.7109375" style="969"/>
    <col min="7157" max="7157" width="5.7109375" style="969" customWidth="1"/>
    <col min="7158" max="7158" width="23.85546875" style="969" customWidth="1"/>
    <col min="7159" max="7159" width="11" style="969" customWidth="1"/>
    <col min="7160" max="7161" width="10.42578125" style="969" customWidth="1"/>
    <col min="7162" max="7172" width="10" style="969" customWidth="1"/>
    <col min="7173" max="7412" width="10.7109375" style="969"/>
    <col min="7413" max="7413" width="5.7109375" style="969" customWidth="1"/>
    <col min="7414" max="7414" width="23.85546875" style="969" customWidth="1"/>
    <col min="7415" max="7415" width="11" style="969" customWidth="1"/>
    <col min="7416" max="7417" width="10.42578125" style="969" customWidth="1"/>
    <col min="7418" max="7428" width="10" style="969" customWidth="1"/>
    <col min="7429" max="7668" width="10.7109375" style="969"/>
    <col min="7669" max="7669" width="5.7109375" style="969" customWidth="1"/>
    <col min="7670" max="7670" width="23.85546875" style="969" customWidth="1"/>
    <col min="7671" max="7671" width="11" style="969" customWidth="1"/>
    <col min="7672" max="7673" width="10.42578125" style="969" customWidth="1"/>
    <col min="7674" max="7684" width="10" style="969" customWidth="1"/>
    <col min="7685" max="7924" width="10.7109375" style="969"/>
    <col min="7925" max="7925" width="5.7109375" style="969" customWidth="1"/>
    <col min="7926" max="7926" width="23.85546875" style="969" customWidth="1"/>
    <col min="7927" max="7927" width="11" style="969" customWidth="1"/>
    <col min="7928" max="7929" width="10.42578125" style="969" customWidth="1"/>
    <col min="7930" max="7940" width="10" style="969" customWidth="1"/>
    <col min="7941" max="8180" width="10.7109375" style="969"/>
    <col min="8181" max="8181" width="5.7109375" style="969" customWidth="1"/>
    <col min="8182" max="8182" width="23.85546875" style="969" customWidth="1"/>
    <col min="8183" max="8183" width="11" style="969" customWidth="1"/>
    <col min="8184" max="8185" width="10.42578125" style="969" customWidth="1"/>
    <col min="8186" max="8196" width="10" style="969" customWidth="1"/>
    <col min="8197" max="8436" width="10.7109375" style="969"/>
    <col min="8437" max="8437" width="5.7109375" style="969" customWidth="1"/>
    <col min="8438" max="8438" width="23.85546875" style="969" customWidth="1"/>
    <col min="8439" max="8439" width="11" style="969" customWidth="1"/>
    <col min="8440" max="8441" width="10.42578125" style="969" customWidth="1"/>
    <col min="8442" max="8452" width="10" style="969" customWidth="1"/>
    <col min="8453" max="8692" width="10.7109375" style="969"/>
    <col min="8693" max="8693" width="5.7109375" style="969" customWidth="1"/>
    <col min="8694" max="8694" width="23.85546875" style="969" customWidth="1"/>
    <col min="8695" max="8695" width="11" style="969" customWidth="1"/>
    <col min="8696" max="8697" width="10.42578125" style="969" customWidth="1"/>
    <col min="8698" max="8708" width="10" style="969" customWidth="1"/>
    <col min="8709" max="8948" width="10.7109375" style="969"/>
    <col min="8949" max="8949" width="5.7109375" style="969" customWidth="1"/>
    <col min="8950" max="8950" width="23.85546875" style="969" customWidth="1"/>
    <col min="8951" max="8951" width="11" style="969" customWidth="1"/>
    <col min="8952" max="8953" width="10.42578125" style="969" customWidth="1"/>
    <col min="8954" max="8964" width="10" style="969" customWidth="1"/>
    <col min="8965" max="9204" width="10.7109375" style="969"/>
    <col min="9205" max="9205" width="5.7109375" style="969" customWidth="1"/>
    <col min="9206" max="9206" width="23.85546875" style="969" customWidth="1"/>
    <col min="9207" max="9207" width="11" style="969" customWidth="1"/>
    <col min="9208" max="9209" width="10.42578125" style="969" customWidth="1"/>
    <col min="9210" max="9220" width="10" style="969" customWidth="1"/>
    <col min="9221" max="9460" width="10.7109375" style="969"/>
    <col min="9461" max="9461" width="5.7109375" style="969" customWidth="1"/>
    <col min="9462" max="9462" width="23.85546875" style="969" customWidth="1"/>
    <col min="9463" max="9463" width="11" style="969" customWidth="1"/>
    <col min="9464" max="9465" width="10.42578125" style="969" customWidth="1"/>
    <col min="9466" max="9476" width="10" style="969" customWidth="1"/>
    <col min="9477" max="9716" width="10.7109375" style="969"/>
    <col min="9717" max="9717" width="5.7109375" style="969" customWidth="1"/>
    <col min="9718" max="9718" width="23.85546875" style="969" customWidth="1"/>
    <col min="9719" max="9719" width="11" style="969" customWidth="1"/>
    <col min="9720" max="9721" width="10.42578125" style="969" customWidth="1"/>
    <col min="9722" max="9732" width="10" style="969" customWidth="1"/>
    <col min="9733" max="9972" width="10.7109375" style="969"/>
    <col min="9973" max="9973" width="5.7109375" style="969" customWidth="1"/>
    <col min="9974" max="9974" width="23.85546875" style="969" customWidth="1"/>
    <col min="9975" max="9975" width="11" style="969" customWidth="1"/>
    <col min="9976" max="9977" width="10.42578125" style="969" customWidth="1"/>
    <col min="9978" max="9988" width="10" style="969" customWidth="1"/>
    <col min="9989" max="10228" width="10.7109375" style="969"/>
    <col min="10229" max="10229" width="5.7109375" style="969" customWidth="1"/>
    <col min="10230" max="10230" width="23.85546875" style="969" customWidth="1"/>
    <col min="10231" max="10231" width="11" style="969" customWidth="1"/>
    <col min="10232" max="10233" width="10.42578125" style="969" customWidth="1"/>
    <col min="10234" max="10244" width="10" style="969" customWidth="1"/>
    <col min="10245" max="10484" width="10.7109375" style="969"/>
    <col min="10485" max="10485" width="5.7109375" style="969" customWidth="1"/>
    <col min="10486" max="10486" width="23.85546875" style="969" customWidth="1"/>
    <col min="10487" max="10487" width="11" style="969" customWidth="1"/>
    <col min="10488" max="10489" width="10.42578125" style="969" customWidth="1"/>
    <col min="10490" max="10500" width="10" style="969" customWidth="1"/>
    <col min="10501" max="10740" width="10.7109375" style="969"/>
    <col min="10741" max="10741" width="5.7109375" style="969" customWidth="1"/>
    <col min="10742" max="10742" width="23.85546875" style="969" customWidth="1"/>
    <col min="10743" max="10743" width="11" style="969" customWidth="1"/>
    <col min="10744" max="10745" width="10.42578125" style="969" customWidth="1"/>
    <col min="10746" max="10756" width="10" style="969" customWidth="1"/>
    <col min="10757" max="10996" width="10.7109375" style="969"/>
    <col min="10997" max="10997" width="5.7109375" style="969" customWidth="1"/>
    <col min="10998" max="10998" width="23.85546875" style="969" customWidth="1"/>
    <col min="10999" max="10999" width="11" style="969" customWidth="1"/>
    <col min="11000" max="11001" width="10.42578125" style="969" customWidth="1"/>
    <col min="11002" max="11012" width="10" style="969" customWidth="1"/>
    <col min="11013" max="11252" width="10.7109375" style="969"/>
    <col min="11253" max="11253" width="5.7109375" style="969" customWidth="1"/>
    <col min="11254" max="11254" width="23.85546875" style="969" customWidth="1"/>
    <col min="11255" max="11255" width="11" style="969" customWidth="1"/>
    <col min="11256" max="11257" width="10.42578125" style="969" customWidth="1"/>
    <col min="11258" max="11268" width="10" style="969" customWidth="1"/>
    <col min="11269" max="11508" width="10.7109375" style="969"/>
    <col min="11509" max="11509" width="5.7109375" style="969" customWidth="1"/>
    <col min="11510" max="11510" width="23.85546875" style="969" customWidth="1"/>
    <col min="11511" max="11511" width="11" style="969" customWidth="1"/>
    <col min="11512" max="11513" width="10.42578125" style="969" customWidth="1"/>
    <col min="11514" max="11524" width="10" style="969" customWidth="1"/>
    <col min="11525" max="11764" width="10.7109375" style="969"/>
    <col min="11765" max="11765" width="5.7109375" style="969" customWidth="1"/>
    <col min="11766" max="11766" width="23.85546875" style="969" customWidth="1"/>
    <col min="11767" max="11767" width="11" style="969" customWidth="1"/>
    <col min="11768" max="11769" width="10.42578125" style="969" customWidth="1"/>
    <col min="11770" max="11780" width="10" style="969" customWidth="1"/>
    <col min="11781" max="12020" width="10.7109375" style="969"/>
    <col min="12021" max="12021" width="5.7109375" style="969" customWidth="1"/>
    <col min="12022" max="12022" width="23.85546875" style="969" customWidth="1"/>
    <col min="12023" max="12023" width="11" style="969" customWidth="1"/>
    <col min="12024" max="12025" width="10.42578125" style="969" customWidth="1"/>
    <col min="12026" max="12036" width="10" style="969" customWidth="1"/>
    <col min="12037" max="12276" width="10.7109375" style="969"/>
    <col min="12277" max="12277" width="5.7109375" style="969" customWidth="1"/>
    <col min="12278" max="12278" width="23.85546875" style="969" customWidth="1"/>
    <col min="12279" max="12279" width="11" style="969" customWidth="1"/>
    <col min="12280" max="12281" width="10.42578125" style="969" customWidth="1"/>
    <col min="12282" max="12292" width="10" style="969" customWidth="1"/>
    <col min="12293" max="12532" width="10.7109375" style="969"/>
    <col min="12533" max="12533" width="5.7109375" style="969" customWidth="1"/>
    <col min="12534" max="12534" width="23.85546875" style="969" customWidth="1"/>
    <col min="12535" max="12535" width="11" style="969" customWidth="1"/>
    <col min="12536" max="12537" width="10.42578125" style="969" customWidth="1"/>
    <col min="12538" max="12548" width="10" style="969" customWidth="1"/>
    <col min="12549" max="12788" width="10.7109375" style="969"/>
    <col min="12789" max="12789" width="5.7109375" style="969" customWidth="1"/>
    <col min="12790" max="12790" width="23.85546875" style="969" customWidth="1"/>
    <col min="12791" max="12791" width="11" style="969" customWidth="1"/>
    <col min="12792" max="12793" width="10.42578125" style="969" customWidth="1"/>
    <col min="12794" max="12804" width="10" style="969" customWidth="1"/>
    <col min="12805" max="13044" width="10.7109375" style="969"/>
    <col min="13045" max="13045" width="5.7109375" style="969" customWidth="1"/>
    <col min="13046" max="13046" width="23.85546875" style="969" customWidth="1"/>
    <col min="13047" max="13047" width="11" style="969" customWidth="1"/>
    <col min="13048" max="13049" width="10.42578125" style="969" customWidth="1"/>
    <col min="13050" max="13060" width="10" style="969" customWidth="1"/>
    <col min="13061" max="13300" width="10.7109375" style="969"/>
    <col min="13301" max="13301" width="5.7109375" style="969" customWidth="1"/>
    <col min="13302" max="13302" width="23.85546875" style="969" customWidth="1"/>
    <col min="13303" max="13303" width="11" style="969" customWidth="1"/>
    <col min="13304" max="13305" width="10.42578125" style="969" customWidth="1"/>
    <col min="13306" max="13316" width="10" style="969" customWidth="1"/>
    <col min="13317" max="13556" width="10.7109375" style="969"/>
    <col min="13557" max="13557" width="5.7109375" style="969" customWidth="1"/>
    <col min="13558" max="13558" width="23.85546875" style="969" customWidth="1"/>
    <col min="13559" max="13559" width="11" style="969" customWidth="1"/>
    <col min="13560" max="13561" width="10.42578125" style="969" customWidth="1"/>
    <col min="13562" max="13572" width="10" style="969" customWidth="1"/>
    <col min="13573" max="13812" width="10.7109375" style="969"/>
    <col min="13813" max="13813" width="5.7109375" style="969" customWidth="1"/>
    <col min="13814" max="13814" width="23.85546875" style="969" customWidth="1"/>
    <col min="13815" max="13815" width="11" style="969" customWidth="1"/>
    <col min="13816" max="13817" width="10.42578125" style="969" customWidth="1"/>
    <col min="13818" max="13828" width="10" style="969" customWidth="1"/>
    <col min="13829" max="14068" width="10.7109375" style="969"/>
    <col min="14069" max="14069" width="5.7109375" style="969" customWidth="1"/>
    <col min="14070" max="14070" width="23.85546875" style="969" customWidth="1"/>
    <col min="14071" max="14071" width="11" style="969" customWidth="1"/>
    <col min="14072" max="14073" width="10.42578125" style="969" customWidth="1"/>
    <col min="14074" max="14084" width="10" style="969" customWidth="1"/>
    <col min="14085" max="14324" width="10.7109375" style="969"/>
    <col min="14325" max="14325" width="5.7109375" style="969" customWidth="1"/>
    <col min="14326" max="14326" width="23.85546875" style="969" customWidth="1"/>
    <col min="14327" max="14327" width="11" style="969" customWidth="1"/>
    <col min="14328" max="14329" width="10.42578125" style="969" customWidth="1"/>
    <col min="14330" max="14340" width="10" style="969" customWidth="1"/>
    <col min="14341" max="14580" width="10.7109375" style="969"/>
    <col min="14581" max="14581" width="5.7109375" style="969" customWidth="1"/>
    <col min="14582" max="14582" width="23.85546875" style="969" customWidth="1"/>
    <col min="14583" max="14583" width="11" style="969" customWidth="1"/>
    <col min="14584" max="14585" width="10.42578125" style="969" customWidth="1"/>
    <col min="14586" max="14596" width="10" style="969" customWidth="1"/>
    <col min="14597" max="14836" width="10.7109375" style="969"/>
    <col min="14837" max="14837" width="5.7109375" style="969" customWidth="1"/>
    <col min="14838" max="14838" width="23.85546875" style="969" customWidth="1"/>
    <col min="14839" max="14839" width="11" style="969" customWidth="1"/>
    <col min="14840" max="14841" width="10.42578125" style="969" customWidth="1"/>
    <col min="14842" max="14852" width="10" style="969" customWidth="1"/>
    <col min="14853" max="15092" width="10.7109375" style="969"/>
    <col min="15093" max="15093" width="5.7109375" style="969" customWidth="1"/>
    <col min="15094" max="15094" width="23.85546875" style="969" customWidth="1"/>
    <col min="15095" max="15095" width="11" style="969" customWidth="1"/>
    <col min="15096" max="15097" width="10.42578125" style="969" customWidth="1"/>
    <col min="15098" max="15108" width="10" style="969" customWidth="1"/>
    <col min="15109" max="15348" width="10.7109375" style="969"/>
    <col min="15349" max="15349" width="5.7109375" style="969" customWidth="1"/>
    <col min="15350" max="15350" width="23.85546875" style="969" customWidth="1"/>
    <col min="15351" max="15351" width="11" style="969" customWidth="1"/>
    <col min="15352" max="15353" width="10.42578125" style="969" customWidth="1"/>
    <col min="15354" max="15364" width="10" style="969" customWidth="1"/>
    <col min="15365" max="15604" width="10.7109375" style="969"/>
    <col min="15605" max="15605" width="5.7109375" style="969" customWidth="1"/>
    <col min="15606" max="15606" width="23.85546875" style="969" customWidth="1"/>
    <col min="15607" max="15607" width="11" style="969" customWidth="1"/>
    <col min="15608" max="15609" width="10.42578125" style="969" customWidth="1"/>
    <col min="15610" max="15620" width="10" style="969" customWidth="1"/>
    <col min="15621" max="15860" width="10.7109375" style="969"/>
    <col min="15861" max="15861" width="5.7109375" style="969" customWidth="1"/>
    <col min="15862" max="15862" width="23.85546875" style="969" customWidth="1"/>
    <col min="15863" max="15863" width="11" style="969" customWidth="1"/>
    <col min="15864" max="15865" width="10.42578125" style="969" customWidth="1"/>
    <col min="15866" max="15876" width="10" style="969" customWidth="1"/>
    <col min="15877" max="16116" width="10.7109375" style="969"/>
    <col min="16117" max="16117" width="5.7109375" style="969" customWidth="1"/>
    <col min="16118" max="16118" width="23.85546875" style="969" customWidth="1"/>
    <col min="16119" max="16119" width="11" style="969" customWidth="1"/>
    <col min="16120" max="16121" width="10.42578125" style="969" customWidth="1"/>
    <col min="16122" max="16132" width="10" style="969" customWidth="1"/>
    <col min="16133" max="16384" width="10.7109375" style="969"/>
  </cols>
  <sheetData>
    <row r="1" spans="1:13">
      <c r="M1" s="202" t="s">
        <v>98</v>
      </c>
    </row>
    <row r="2" spans="1:13">
      <c r="L2" s="971"/>
      <c r="M2" s="971" t="s">
        <v>769</v>
      </c>
    </row>
    <row r="3" spans="1:13" ht="11.25" customHeight="1">
      <c r="F3" s="969"/>
      <c r="G3" s="969"/>
      <c r="H3" s="969"/>
      <c r="I3" s="969"/>
      <c r="L3" s="973"/>
      <c r="M3" s="972" t="s">
        <v>770</v>
      </c>
    </row>
    <row r="4" spans="1:13" ht="13.5" customHeight="1">
      <c r="E4" s="1057"/>
      <c r="F4" s="1057"/>
      <c r="G4" s="1057"/>
      <c r="H4" s="1057"/>
      <c r="I4" s="1058"/>
      <c r="J4" s="1057"/>
    </row>
    <row r="5" spans="1:13" ht="12.75" customHeight="1">
      <c r="A5" s="974" t="s">
        <v>828</v>
      </c>
      <c r="B5" s="1006"/>
      <c r="C5" s="1006"/>
      <c r="F5" s="1007"/>
      <c r="G5" s="1007"/>
      <c r="H5" s="1007"/>
      <c r="I5" s="1007"/>
      <c r="J5" s="1059"/>
    </row>
    <row r="6" spans="1:13" ht="6" customHeight="1">
      <c r="A6" s="1008"/>
      <c r="B6" s="1008"/>
      <c r="D6" s="1009"/>
      <c r="E6" s="1009"/>
      <c r="F6" s="1010"/>
      <c r="G6" s="1010"/>
      <c r="H6" s="1010"/>
      <c r="I6" s="1010"/>
      <c r="J6" s="1010"/>
    </row>
    <row r="7" spans="1:13" ht="15.75" customHeight="1">
      <c r="A7" s="1759"/>
      <c r="B7" s="1760"/>
      <c r="C7" s="1060" t="s">
        <v>711</v>
      </c>
      <c r="D7" s="1061">
        <v>2003</v>
      </c>
      <c r="E7" s="1061" t="s">
        <v>829</v>
      </c>
      <c r="F7" s="1061" t="s">
        <v>745</v>
      </c>
      <c r="G7" s="1061" t="s">
        <v>323</v>
      </c>
      <c r="H7" s="1061" t="s">
        <v>335</v>
      </c>
      <c r="I7" s="1061" t="s">
        <v>337</v>
      </c>
      <c r="J7" s="1061" t="s">
        <v>525</v>
      </c>
      <c r="K7" s="1062" t="s">
        <v>830</v>
      </c>
      <c r="L7" s="1062" t="s">
        <v>831</v>
      </c>
      <c r="M7" s="1063" t="s">
        <v>832</v>
      </c>
    </row>
    <row r="8" spans="1:13" s="1016" customFormat="1" ht="18" customHeight="1">
      <c r="A8" s="1785" t="s">
        <v>833</v>
      </c>
      <c r="B8" s="1786"/>
      <c r="C8" s="1064" t="s">
        <v>455</v>
      </c>
      <c r="D8" s="1065">
        <v>12755100</v>
      </c>
      <c r="E8" s="1065">
        <v>14691280</v>
      </c>
      <c r="F8" s="1065">
        <v>17511580</v>
      </c>
      <c r="G8" s="1066">
        <v>18673530</v>
      </c>
      <c r="H8" s="1066">
        <v>19731060</v>
      </c>
      <c r="I8" s="1067">
        <v>18140490</v>
      </c>
      <c r="J8" s="1067">
        <v>17746020</v>
      </c>
      <c r="K8" s="1068">
        <v>18490200</v>
      </c>
      <c r="L8" s="1068">
        <v>19648691.000000004</v>
      </c>
      <c r="M8" s="1069">
        <v>20730850</v>
      </c>
    </row>
    <row r="9" spans="1:13" ht="12.75" customHeight="1">
      <c r="A9" s="1779" t="s">
        <v>834</v>
      </c>
      <c r="B9" s="1780"/>
      <c r="C9" s="1064" t="s">
        <v>455</v>
      </c>
      <c r="D9" s="1070">
        <v>264621</v>
      </c>
      <c r="E9" s="1070">
        <v>259218.75907694516</v>
      </c>
      <c r="F9" s="1070">
        <v>309530.23711970804</v>
      </c>
      <c r="G9" s="1066">
        <v>336587</v>
      </c>
      <c r="H9" s="1066">
        <v>366143</v>
      </c>
      <c r="I9" s="1066">
        <v>312235</v>
      </c>
      <c r="J9" s="1066">
        <v>291801</v>
      </c>
      <c r="K9" s="1071">
        <v>298346</v>
      </c>
      <c r="L9" s="1071">
        <v>349629</v>
      </c>
      <c r="M9" s="1072">
        <v>370076</v>
      </c>
    </row>
    <row r="10" spans="1:13" s="1016" customFormat="1" ht="12.75" customHeight="1">
      <c r="A10" s="1781" t="s">
        <v>835</v>
      </c>
      <c r="B10" s="1782"/>
      <c r="C10" s="1073" t="s">
        <v>836</v>
      </c>
      <c r="D10" s="1074">
        <v>2.0746289719406357</v>
      </c>
      <c r="E10" s="1074">
        <v>1.7644395796482346</v>
      </c>
      <c r="F10" s="1074">
        <v>1.7675745827601392</v>
      </c>
      <c r="G10" s="1075">
        <v>1.8024819088838586</v>
      </c>
      <c r="H10" s="1075">
        <v>1.8556681698803816</v>
      </c>
      <c r="I10" s="1075">
        <v>1.7212048847633115</v>
      </c>
      <c r="J10" s="1075">
        <v>1.6446887107555961</v>
      </c>
      <c r="K10" s="1076">
        <f>K9/K8*100</f>
        <v>1.6135358189743758</v>
      </c>
      <c r="L10" s="1076">
        <f>L9/L8*100</f>
        <v>1.7794009789252625</v>
      </c>
      <c r="M10" s="1077">
        <f>M9/M8*100</f>
        <v>1.7851462916378249</v>
      </c>
    </row>
    <row r="11" spans="1:13" s="1016" customFormat="1" ht="12.75" customHeight="1">
      <c r="A11" s="1779" t="s">
        <v>811</v>
      </c>
      <c r="B11" s="1780"/>
      <c r="C11" s="1064" t="s">
        <v>455</v>
      </c>
      <c r="D11" s="1070">
        <v>237345</v>
      </c>
      <c r="E11" s="1070">
        <v>296625.17043299379</v>
      </c>
      <c r="F11" s="1070">
        <v>362814.68167046551</v>
      </c>
      <c r="G11" s="1066">
        <v>438718</v>
      </c>
      <c r="H11" s="1066">
        <v>449401</v>
      </c>
      <c r="I11" s="1066">
        <v>415752</v>
      </c>
      <c r="J11" s="1066">
        <v>412517</v>
      </c>
      <c r="K11" s="1071">
        <v>519173</v>
      </c>
      <c r="L11" s="1071">
        <v>582445</v>
      </c>
      <c r="M11" s="1072">
        <v>591797</v>
      </c>
    </row>
    <row r="12" spans="1:13" s="1016" customFormat="1" ht="12.75" customHeight="1">
      <c r="A12" s="1781" t="s">
        <v>837</v>
      </c>
      <c r="B12" s="1782"/>
      <c r="C12" s="1073" t="s">
        <v>836</v>
      </c>
      <c r="D12" s="1074">
        <v>1.8607850977256157</v>
      </c>
      <c r="E12" s="1074">
        <v>2.0190560007909033</v>
      </c>
      <c r="F12" s="1074">
        <v>2.0718557758378484</v>
      </c>
      <c r="G12" s="1075">
        <v>2.3494111718566333</v>
      </c>
      <c r="H12" s="1075">
        <v>2.2776323218316707</v>
      </c>
      <c r="I12" s="1075">
        <v>2.291845479366875</v>
      </c>
      <c r="J12" s="1075">
        <v>2.325084742323591</v>
      </c>
      <c r="K12" s="1076">
        <f>K11/K8*100</f>
        <v>2.8078279304712765</v>
      </c>
      <c r="L12" s="1076">
        <f>L11/L8*100</f>
        <v>2.9642941608680187</v>
      </c>
      <c r="M12" s="1077">
        <f>M11/M8*100</f>
        <v>2.8546682842237532</v>
      </c>
    </row>
    <row r="13" spans="1:13" s="1016" customFormat="1" ht="12.75" customHeight="1">
      <c r="A13" s="1781" t="s">
        <v>838</v>
      </c>
      <c r="B13" s="1782"/>
      <c r="C13" s="1073" t="s">
        <v>836</v>
      </c>
      <c r="D13" s="1074">
        <v>3.9354140696662512</v>
      </c>
      <c r="E13" s="1074">
        <v>3.7834955804391379</v>
      </c>
      <c r="F13" s="1074">
        <v>3.8394303585979879</v>
      </c>
      <c r="G13" s="1075">
        <v>4.1518930807404919</v>
      </c>
      <c r="H13" s="1075">
        <v>4.1333004917120526</v>
      </c>
      <c r="I13" s="1075">
        <v>4.0130503641301862</v>
      </c>
      <c r="J13" s="1075">
        <v>3.9697734530791871</v>
      </c>
      <c r="K13" s="1076">
        <f>(K9+K11)/K8*100</f>
        <v>4.4213637494456526</v>
      </c>
      <c r="L13" s="1076">
        <f>(L9+L11)/L8*100</f>
        <v>4.7436951397932807</v>
      </c>
      <c r="M13" s="1077">
        <f>(M9+M11)/M8*100</f>
        <v>4.6398145758615783</v>
      </c>
    </row>
    <row r="14" spans="1:13" ht="4.5" customHeight="1">
      <c r="A14" s="1787"/>
      <c r="B14" s="1788"/>
      <c r="C14" s="1078"/>
      <c r="D14" s="1029"/>
      <c r="E14" s="1029"/>
      <c r="F14" s="1079"/>
      <c r="G14" s="1079"/>
      <c r="H14" s="1079"/>
      <c r="I14" s="1079"/>
      <c r="J14" s="1079"/>
      <c r="K14" s="1080"/>
      <c r="L14" s="1080"/>
      <c r="M14" s="1081"/>
    </row>
    <row r="15" spans="1:13" ht="13.5" customHeight="1">
      <c r="A15" s="1004" t="s">
        <v>779</v>
      </c>
      <c r="B15" s="1004" t="s">
        <v>780</v>
      </c>
      <c r="C15" s="1004"/>
    </row>
    <row r="16" spans="1:13">
      <c r="A16" s="969" t="s">
        <v>839</v>
      </c>
      <c r="B16" s="969" t="s">
        <v>840</v>
      </c>
    </row>
    <row r="17" spans="1:13" ht="10.5" customHeight="1">
      <c r="B17" s="969" t="s">
        <v>841</v>
      </c>
    </row>
    <row r="18" spans="1:13">
      <c r="A18" s="969" t="s">
        <v>842</v>
      </c>
      <c r="B18" s="969" t="s">
        <v>843</v>
      </c>
      <c r="E18" s="970"/>
      <c r="G18" s="969"/>
      <c r="H18" s="969"/>
      <c r="I18" s="969"/>
    </row>
    <row r="19" spans="1:13">
      <c r="B19" s="969" t="s">
        <v>844</v>
      </c>
      <c r="E19" s="970"/>
      <c r="G19" s="969"/>
      <c r="H19" s="969"/>
      <c r="I19" s="969"/>
    </row>
    <row r="20" spans="1:13">
      <c r="B20" s="969" t="s">
        <v>845</v>
      </c>
      <c r="E20" s="970"/>
      <c r="G20" s="969"/>
      <c r="H20" s="969"/>
      <c r="I20" s="969"/>
    </row>
    <row r="21" spans="1:13">
      <c r="B21" s="969" t="s">
        <v>846</v>
      </c>
      <c r="E21" s="970"/>
      <c r="G21" s="969"/>
      <c r="H21" s="969"/>
      <c r="I21" s="969"/>
    </row>
    <row r="22" spans="1:13">
      <c r="B22" s="969" t="s">
        <v>847</v>
      </c>
      <c r="E22" s="970"/>
      <c r="G22" s="969"/>
      <c r="H22" s="969"/>
      <c r="I22" s="969"/>
    </row>
    <row r="23" spans="1:13">
      <c r="A23" s="278"/>
      <c r="E23" s="970"/>
      <c r="G23" s="969"/>
      <c r="H23" s="969"/>
      <c r="I23" s="969"/>
    </row>
    <row r="24" spans="1:13">
      <c r="A24" s="278" t="s">
        <v>186</v>
      </c>
      <c r="E24" s="970"/>
      <c r="G24" s="969"/>
      <c r="H24" s="969"/>
      <c r="I24" s="969"/>
    </row>
    <row r="25" spans="1:13">
      <c r="E25" s="970"/>
      <c r="G25" s="969"/>
      <c r="H25" s="969"/>
      <c r="I25" s="969"/>
    </row>
    <row r="26" spans="1:13" ht="12.75" customHeight="1">
      <c r="A26" s="974" t="s">
        <v>848</v>
      </c>
      <c r="B26" s="1006"/>
      <c r="C26" s="1006"/>
      <c r="F26" s="1007"/>
      <c r="G26" s="1007"/>
      <c r="H26" s="1007"/>
      <c r="I26" s="1007"/>
      <c r="J26" s="1059"/>
    </row>
    <row r="27" spans="1:13" ht="6" customHeight="1">
      <c r="D27" s="1009"/>
      <c r="E27" s="1009"/>
      <c r="F27" s="1010"/>
      <c r="G27" s="1010"/>
      <c r="H27" s="1010"/>
      <c r="I27" s="1010"/>
      <c r="J27" s="1010"/>
    </row>
    <row r="28" spans="1:13" ht="15.75" customHeight="1">
      <c r="A28" s="1789"/>
      <c r="B28" s="1790"/>
      <c r="C28" s="1060" t="s">
        <v>711</v>
      </c>
      <c r="D28" s="1061" t="s">
        <v>143</v>
      </c>
      <c r="E28" s="1061" t="s">
        <v>331</v>
      </c>
      <c r="F28" s="1061" t="s">
        <v>745</v>
      </c>
      <c r="G28" s="1061" t="s">
        <v>323</v>
      </c>
      <c r="H28" s="1061" t="s">
        <v>335</v>
      </c>
      <c r="I28" s="1061" t="s">
        <v>337</v>
      </c>
      <c r="J28" s="1061" t="s">
        <v>525</v>
      </c>
      <c r="K28" s="1062" t="s">
        <v>830</v>
      </c>
      <c r="L28" s="1062" t="s">
        <v>831</v>
      </c>
      <c r="M28" s="1063" t="s">
        <v>832</v>
      </c>
    </row>
    <row r="29" spans="1:13" s="1016" customFormat="1" ht="18" customHeight="1">
      <c r="A29" s="1785" t="s">
        <v>849</v>
      </c>
      <c r="B29" s="1786"/>
      <c r="C29" s="1064" t="s">
        <v>456</v>
      </c>
      <c r="D29" s="1082">
        <v>722.9</v>
      </c>
      <c r="E29" s="1082">
        <v>744</v>
      </c>
      <c r="F29" s="1083">
        <v>776.4</v>
      </c>
      <c r="G29" s="1083">
        <v>819.1</v>
      </c>
      <c r="H29" s="1083">
        <v>862</v>
      </c>
      <c r="I29" s="1084">
        <v>858</v>
      </c>
      <c r="J29" s="1084">
        <v>848.3</v>
      </c>
      <c r="K29" s="1085">
        <v>854.8</v>
      </c>
      <c r="L29" s="1085">
        <v>864.2</v>
      </c>
      <c r="M29" s="1086">
        <v>875.9</v>
      </c>
    </row>
    <row r="30" spans="1:13" ht="12.75" customHeight="1">
      <c r="A30" s="1779" t="s">
        <v>834</v>
      </c>
      <c r="B30" s="1780"/>
      <c r="C30" s="1064" t="s">
        <v>455</v>
      </c>
      <c r="D30" s="1087">
        <v>264621</v>
      </c>
      <c r="E30" s="1087">
        <v>259218.75907694516</v>
      </c>
      <c r="F30" s="1070">
        <v>309530.23711970804</v>
      </c>
      <c r="G30" s="1070">
        <v>336587</v>
      </c>
      <c r="H30" s="1070">
        <v>366143</v>
      </c>
      <c r="I30" s="1070">
        <v>312235</v>
      </c>
      <c r="J30" s="1070">
        <v>291801</v>
      </c>
      <c r="K30" s="1088">
        <v>298346</v>
      </c>
      <c r="L30" s="1088">
        <v>349629</v>
      </c>
      <c r="M30" s="1089">
        <v>370076</v>
      </c>
    </row>
    <row r="31" spans="1:13" s="1016" customFormat="1" ht="12.75" customHeight="1">
      <c r="A31" s="1781" t="s">
        <v>850</v>
      </c>
      <c r="B31" s="1782"/>
      <c r="C31" s="1073" t="s">
        <v>735</v>
      </c>
      <c r="D31" s="1090">
        <v>366.05477936090745</v>
      </c>
      <c r="E31" s="1090">
        <v>348.41231058729187</v>
      </c>
      <c r="F31" s="1091">
        <v>398.67366965444108</v>
      </c>
      <c r="G31" s="1091">
        <v>410.92296422903183</v>
      </c>
      <c r="H31" s="1091">
        <v>424.75986078886314</v>
      </c>
      <c r="I31" s="1091">
        <f t="shared" ref="I31:J31" si="0">I30/I29</f>
        <v>363.91025641025641</v>
      </c>
      <c r="J31" s="1091">
        <f t="shared" si="0"/>
        <v>343.98326063892495</v>
      </c>
      <c r="K31" s="1092">
        <f>K30/K29</f>
        <v>349.02433317735142</v>
      </c>
      <c r="L31" s="1092">
        <f>L30/L29</f>
        <v>404.56954408701688</v>
      </c>
      <c r="M31" s="1093">
        <f>M30/M29</f>
        <v>422.50941888343419</v>
      </c>
    </row>
    <row r="32" spans="1:13" s="1016" customFormat="1" ht="12.75" customHeight="1">
      <c r="A32" s="1779" t="s">
        <v>811</v>
      </c>
      <c r="B32" s="1780"/>
      <c r="C32" s="1064" t="s">
        <v>455</v>
      </c>
      <c r="D32" s="1087">
        <v>237345</v>
      </c>
      <c r="E32" s="1087">
        <v>296625.17043299379</v>
      </c>
      <c r="F32" s="1070">
        <v>362814.68167046551</v>
      </c>
      <c r="G32" s="1070">
        <v>438178</v>
      </c>
      <c r="H32" s="1070">
        <v>449401</v>
      </c>
      <c r="I32" s="1070">
        <v>415752</v>
      </c>
      <c r="J32" s="1070">
        <v>412517</v>
      </c>
      <c r="K32" s="1088">
        <v>519173</v>
      </c>
      <c r="L32" s="1088">
        <v>582445</v>
      </c>
      <c r="M32" s="1089">
        <v>591797</v>
      </c>
    </row>
    <row r="33" spans="1:13" s="1016" customFormat="1" ht="12.75" customHeight="1">
      <c r="A33" s="1781" t="s">
        <v>851</v>
      </c>
      <c r="B33" s="1782"/>
      <c r="C33" s="1073" t="s">
        <v>735</v>
      </c>
      <c r="D33" s="1090">
        <v>328.32341956010515</v>
      </c>
      <c r="E33" s="1090">
        <v>398.68974520563683</v>
      </c>
      <c r="F33" s="1091">
        <v>467.30381461935281</v>
      </c>
      <c r="G33" s="1091">
        <v>534.95055548773041</v>
      </c>
      <c r="H33" s="1091">
        <v>521.34686774941997</v>
      </c>
      <c r="I33" s="1091">
        <f t="shared" ref="I33:J33" si="1">I32/I29</f>
        <v>484.55944055944053</v>
      </c>
      <c r="J33" s="1091">
        <f t="shared" si="1"/>
        <v>486.28669102911709</v>
      </c>
      <c r="K33" s="1092">
        <f>K32/K29</f>
        <v>607.36195601310249</v>
      </c>
      <c r="L33" s="1092">
        <f>L32/L29</f>
        <v>673.97014579958341</v>
      </c>
      <c r="M33" s="1093">
        <f>M32/M29</f>
        <v>675.64447996346621</v>
      </c>
    </row>
    <row r="34" spans="1:13" s="1016" customFormat="1" ht="12.75" customHeight="1">
      <c r="A34" s="1781" t="s">
        <v>852</v>
      </c>
      <c r="B34" s="1782"/>
      <c r="C34" s="1073" t="s">
        <v>735</v>
      </c>
      <c r="D34" s="1090">
        <v>694.37819892101265</v>
      </c>
      <c r="E34" s="1090">
        <v>724.44701114349868</v>
      </c>
      <c r="F34" s="1091">
        <v>856.00932212946418</v>
      </c>
      <c r="G34" s="1091">
        <v>945</v>
      </c>
      <c r="H34" s="1091">
        <v>946</v>
      </c>
      <c r="I34" s="1091">
        <f>I31+I33</f>
        <v>848.469696969697</v>
      </c>
      <c r="J34" s="1091">
        <f>J31+J33</f>
        <v>830.26995166804204</v>
      </c>
      <c r="K34" s="1092">
        <f>K33+K31:K31</f>
        <v>956.38628919045391</v>
      </c>
      <c r="L34" s="1092">
        <f>L33+L31:L31</f>
        <v>1078.5396898866002</v>
      </c>
      <c r="M34" s="1093">
        <f>M33+M31:M31</f>
        <v>1098.1538988469003</v>
      </c>
    </row>
    <row r="35" spans="1:13" ht="4.5" customHeight="1">
      <c r="A35" s="1787"/>
      <c r="B35" s="1788"/>
      <c r="C35" s="1078"/>
      <c r="D35" s="1029"/>
      <c r="E35" s="1029"/>
      <c r="F35" s="1079"/>
      <c r="G35" s="1079"/>
      <c r="H35" s="1079"/>
      <c r="I35" s="1079"/>
      <c r="J35" s="1079"/>
      <c r="K35" s="1080"/>
      <c r="L35" s="1080"/>
      <c r="M35" s="1081"/>
    </row>
    <row r="36" spans="1:13" ht="13.5" customHeight="1">
      <c r="A36" s="1004" t="s">
        <v>779</v>
      </c>
      <c r="B36" s="1004" t="s">
        <v>780</v>
      </c>
      <c r="C36" s="1004"/>
      <c r="K36" s="979"/>
      <c r="L36" s="979"/>
      <c r="M36" s="979"/>
    </row>
    <row r="37" spans="1:13">
      <c r="A37" s="969" t="s">
        <v>839</v>
      </c>
      <c r="B37" s="969" t="s">
        <v>840</v>
      </c>
    </row>
    <row r="38" spans="1:13" ht="10.5" customHeight="1">
      <c r="B38" s="969" t="s">
        <v>841</v>
      </c>
    </row>
    <row r="39" spans="1:13">
      <c r="A39" s="969" t="s">
        <v>842</v>
      </c>
      <c r="B39" s="969" t="s">
        <v>843</v>
      </c>
      <c r="E39" s="970"/>
      <c r="G39" s="969"/>
      <c r="H39" s="969"/>
      <c r="I39" s="969"/>
    </row>
    <row r="40" spans="1:13">
      <c r="B40" s="969" t="s">
        <v>844</v>
      </c>
      <c r="E40" s="970"/>
      <c r="G40" s="969"/>
      <c r="H40" s="969"/>
      <c r="I40" s="969"/>
    </row>
    <row r="41" spans="1:13">
      <c r="B41" s="969" t="s">
        <v>845</v>
      </c>
      <c r="E41" s="970"/>
      <c r="G41" s="969"/>
      <c r="H41" s="969"/>
      <c r="I41" s="969"/>
    </row>
    <row r="42" spans="1:13">
      <c r="B42" s="969" t="s">
        <v>846</v>
      </c>
      <c r="E42" s="970"/>
      <c r="G42" s="969"/>
      <c r="H42" s="969"/>
      <c r="I42" s="969"/>
    </row>
    <row r="43" spans="1:13">
      <c r="B43" s="969" t="s">
        <v>847</v>
      </c>
    </row>
  </sheetData>
  <mergeCells count="16">
    <mergeCell ref="A32:B32"/>
    <mergeCell ref="A33:B33"/>
    <mergeCell ref="A34:B34"/>
    <mergeCell ref="A35:B35"/>
    <mergeCell ref="A13:B13"/>
    <mergeCell ref="A14:B14"/>
    <mergeCell ref="A28:B28"/>
    <mergeCell ref="A29:B29"/>
    <mergeCell ref="A30:B30"/>
    <mergeCell ref="A31:B31"/>
    <mergeCell ref="A12:B12"/>
    <mergeCell ref="A7:B7"/>
    <mergeCell ref="A8:B8"/>
    <mergeCell ref="A9:B9"/>
    <mergeCell ref="A10:B10"/>
    <mergeCell ref="A11:B11"/>
  </mergeCells>
  <printOptions verticalCentered="1"/>
  <pageMargins left="0.78740157480314965" right="0.86614173228346458" top="0.72" bottom="0.70866141732283472" header="0.31496062992125984" footer="0.31496062992125984"/>
  <pageSetup paperSize="9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F55"/>
  <sheetViews>
    <sheetView workbookViewId="0"/>
  </sheetViews>
  <sheetFormatPr defaultColWidth="10.7109375" defaultRowHeight="12"/>
  <cols>
    <col min="1" max="1" width="1.42578125" style="977" customWidth="1"/>
    <col min="2" max="2" width="59.85546875" style="977" customWidth="1"/>
    <col min="3" max="5" width="12.85546875" style="977" customWidth="1"/>
    <col min="6" max="10" width="11.7109375" style="977" customWidth="1"/>
    <col min="11" max="16384" width="10.7109375" style="977"/>
  </cols>
  <sheetData>
    <row r="1" spans="1:5">
      <c r="E1" s="202" t="s">
        <v>98</v>
      </c>
    </row>
    <row r="2" spans="1:5">
      <c r="E2" s="971" t="s">
        <v>769</v>
      </c>
    </row>
    <row r="3" spans="1:5" ht="11.25" customHeight="1">
      <c r="E3" s="1094" t="s">
        <v>853</v>
      </c>
    </row>
    <row r="4" spans="1:5" ht="13.5" customHeight="1"/>
    <row r="5" spans="1:5" ht="12.75" customHeight="1">
      <c r="A5" s="1031" t="s">
        <v>854</v>
      </c>
      <c r="B5" s="975"/>
      <c r="E5" s="1772" t="s">
        <v>47</v>
      </c>
    </row>
    <row r="6" spans="1:5" ht="6" customHeight="1">
      <c r="E6" s="1773"/>
    </row>
    <row r="7" spans="1:5" ht="15" customHeight="1">
      <c r="A7" s="1791" t="s">
        <v>855</v>
      </c>
      <c r="B7" s="1792"/>
      <c r="C7" s="1095"/>
      <c r="D7" s="1095"/>
      <c r="E7" s="1096"/>
    </row>
    <row r="8" spans="1:5" ht="11.25" customHeight="1">
      <c r="A8" s="1793"/>
      <c r="B8" s="1794"/>
      <c r="C8" s="1097">
        <v>42735</v>
      </c>
      <c r="D8" s="1097">
        <v>43100</v>
      </c>
      <c r="E8" s="1098">
        <v>43465</v>
      </c>
    </row>
    <row r="9" spans="1:5" ht="11.25" customHeight="1">
      <c r="A9" s="1793"/>
      <c r="B9" s="1794"/>
      <c r="C9" s="1099"/>
      <c r="D9" s="1099"/>
      <c r="E9" s="1100"/>
    </row>
    <row r="10" spans="1:5" ht="2.25" customHeight="1">
      <c r="A10" s="1795"/>
      <c r="B10" s="1796"/>
      <c r="C10" s="1101"/>
      <c r="D10" s="1101"/>
      <c r="E10" s="1102"/>
    </row>
    <row r="11" spans="1:5" s="988" customFormat="1" ht="18.75" customHeight="1">
      <c r="A11" s="1103"/>
      <c r="B11" s="1104" t="s">
        <v>856</v>
      </c>
      <c r="C11" s="1105">
        <v>140361.97</v>
      </c>
      <c r="D11" s="1105">
        <v>32414</v>
      </c>
      <c r="E11" s="1106">
        <v>85000</v>
      </c>
    </row>
    <row r="12" spans="1:5" s="988" customFormat="1" ht="13.5" customHeight="1">
      <c r="A12" s="1107"/>
      <c r="B12" s="1108" t="s">
        <v>857</v>
      </c>
      <c r="C12" s="1105">
        <v>38230677.236904196</v>
      </c>
      <c r="D12" s="1105">
        <v>41236015.329999998</v>
      </c>
      <c r="E12" s="1106">
        <v>41245292.80036772</v>
      </c>
    </row>
    <row r="13" spans="1:5" s="988" customFormat="1" ht="13.5" customHeight="1">
      <c r="A13" s="1107"/>
      <c r="B13" s="1109" t="s">
        <v>858</v>
      </c>
      <c r="C13" s="1105">
        <v>668067.61</v>
      </c>
      <c r="D13" s="1105">
        <v>0</v>
      </c>
      <c r="E13" s="1106">
        <v>0</v>
      </c>
    </row>
    <row r="14" spans="1:5" s="988" customFormat="1" ht="13.5" customHeight="1">
      <c r="A14" s="1107"/>
      <c r="B14" s="1109" t="s">
        <v>859</v>
      </c>
      <c r="C14" s="1105">
        <v>100462814.22110607</v>
      </c>
      <c r="D14" s="1105">
        <v>102475167.79000001</v>
      </c>
      <c r="E14" s="1106">
        <v>102911462.65482982</v>
      </c>
    </row>
    <row r="15" spans="1:5" s="988" customFormat="1" ht="13.5" customHeight="1">
      <c r="A15" s="1107"/>
      <c r="B15" s="1108" t="s">
        <v>860</v>
      </c>
      <c r="C15" s="1105">
        <v>1734860507.958864</v>
      </c>
      <c r="D15" s="1105">
        <v>1793502844.95</v>
      </c>
      <c r="E15" s="1106">
        <v>1825230011.2859459</v>
      </c>
    </row>
    <row r="16" spans="1:5" s="988" customFormat="1" ht="13.5" customHeight="1">
      <c r="A16" s="1107"/>
      <c r="B16" s="1109" t="s">
        <v>861</v>
      </c>
      <c r="C16" s="1105">
        <v>104669592.87881154</v>
      </c>
      <c r="D16" s="1105">
        <v>109983227.66</v>
      </c>
      <c r="E16" s="1106">
        <v>118850345.27141264</v>
      </c>
    </row>
    <row r="17" spans="1:6" s="988" customFormat="1" ht="13.5" customHeight="1">
      <c r="A17" s="1107"/>
      <c r="B17" s="1109" t="s">
        <v>862</v>
      </c>
      <c r="C17" s="1105">
        <v>184768462.1244739</v>
      </c>
      <c r="D17" s="1105">
        <v>167237925.59999999</v>
      </c>
      <c r="E17" s="1106">
        <v>151643441.68198675</v>
      </c>
    </row>
    <row r="18" spans="1:6" s="988" customFormat="1" ht="17.25" customHeight="1">
      <c r="A18" s="1107"/>
      <c r="B18" s="1104" t="s">
        <v>863</v>
      </c>
      <c r="C18" s="1105">
        <v>22927327.146557</v>
      </c>
      <c r="D18" s="1105">
        <v>24480910.350000001</v>
      </c>
      <c r="E18" s="1106">
        <v>35486221.5780963</v>
      </c>
    </row>
    <row r="19" spans="1:6" s="988" customFormat="1" ht="11.25" customHeight="1">
      <c r="A19" s="1107"/>
      <c r="B19" s="1104" t="s">
        <v>864</v>
      </c>
      <c r="C19" s="1105">
        <v>15127850.356556997</v>
      </c>
      <c r="D19" s="1105">
        <v>15750299.76</v>
      </c>
      <c r="E19" s="1106">
        <v>20813463.485975407</v>
      </c>
    </row>
    <row r="20" spans="1:6" s="988" customFormat="1" ht="13.5" customHeight="1">
      <c r="A20" s="1107"/>
      <c r="B20" s="1108" t="s">
        <v>865</v>
      </c>
      <c r="C20" s="1105">
        <v>7799476.79</v>
      </c>
      <c r="D20" s="1105">
        <v>8730610.5899999999</v>
      </c>
      <c r="E20" s="1106">
        <v>14672758.092120891</v>
      </c>
    </row>
    <row r="21" spans="1:6" s="988" customFormat="1" ht="13.5" customHeight="1">
      <c r="A21" s="1107"/>
      <c r="B21" s="1108" t="s">
        <v>866</v>
      </c>
      <c r="C21" s="1105">
        <v>758989799.44968343</v>
      </c>
      <c r="D21" s="1105">
        <v>784641998.04999995</v>
      </c>
      <c r="E21" s="1106">
        <v>825193607.37996852</v>
      </c>
    </row>
    <row r="22" spans="1:6" s="988" customFormat="1" ht="17.25" customHeight="1">
      <c r="A22" s="1107"/>
      <c r="B22" s="1104" t="s">
        <v>867</v>
      </c>
      <c r="C22" s="1105">
        <v>237716681.20796013</v>
      </c>
      <c r="D22" s="1105">
        <v>318674790.63999999</v>
      </c>
      <c r="E22" s="1106">
        <v>307208879.30585694</v>
      </c>
    </row>
    <row r="23" spans="1:6" s="988" customFormat="1" ht="17.25" customHeight="1">
      <c r="A23" s="1107"/>
      <c r="B23" s="1104" t="s">
        <v>868</v>
      </c>
      <c r="C23" s="1105">
        <v>501715641.01852328</v>
      </c>
      <c r="D23" s="1105">
        <v>454642210.13</v>
      </c>
      <c r="E23" s="1106">
        <v>504287781.5550192</v>
      </c>
    </row>
    <row r="24" spans="1:6" s="988" customFormat="1" ht="11.25" customHeight="1">
      <c r="A24" s="1107"/>
      <c r="B24" s="1104" t="s">
        <v>869</v>
      </c>
      <c r="C24" s="1105">
        <v>19557477.223200001</v>
      </c>
      <c r="D24" s="1105">
        <v>11324997.27</v>
      </c>
      <c r="E24" s="1106">
        <v>13696946.519092299</v>
      </c>
    </row>
    <row r="25" spans="1:6" ht="17.25" customHeight="1">
      <c r="A25" s="1110"/>
      <c r="B25" s="1104" t="s">
        <v>870</v>
      </c>
      <c r="C25" s="1105">
        <v>0</v>
      </c>
      <c r="D25" s="1105">
        <v>0</v>
      </c>
      <c r="E25" s="1106">
        <v>0</v>
      </c>
      <c r="F25" s="988"/>
    </row>
    <row r="26" spans="1:6" ht="11.25" customHeight="1">
      <c r="A26" s="1110"/>
      <c r="B26" s="1104" t="s">
        <v>871</v>
      </c>
      <c r="C26" s="1105">
        <v>474721466.12473738</v>
      </c>
      <c r="D26" s="1105">
        <v>532228942.92000002</v>
      </c>
      <c r="E26" s="1106">
        <v>537178456.400159</v>
      </c>
      <c r="F26" s="988"/>
    </row>
    <row r="27" spans="1:6" ht="13.5" customHeight="1">
      <c r="A27" s="1110"/>
      <c r="B27" s="1108" t="s">
        <v>872</v>
      </c>
      <c r="C27" s="1105">
        <v>0</v>
      </c>
      <c r="D27" s="1105">
        <v>150665.60999999999</v>
      </c>
      <c r="E27" s="1106">
        <v>456.46</v>
      </c>
      <c r="F27" s="988"/>
    </row>
    <row r="28" spans="1:6" ht="13.5" customHeight="1">
      <c r="A28" s="1110"/>
      <c r="B28" s="1108" t="s">
        <v>873</v>
      </c>
      <c r="C28" s="1105">
        <v>188434938.67718077</v>
      </c>
      <c r="D28" s="1105">
        <v>174772790.77000001</v>
      </c>
      <c r="E28" s="1106">
        <v>156861489.36752218</v>
      </c>
    </row>
    <row r="29" spans="1:6" ht="17.25" customHeight="1">
      <c r="A29" s="1110"/>
      <c r="B29" s="1104" t="s">
        <v>874</v>
      </c>
      <c r="C29" s="1105">
        <v>348921.56742000004</v>
      </c>
      <c r="D29" s="1105">
        <v>6384</v>
      </c>
      <c r="E29" s="1106">
        <v>15993.146799999999</v>
      </c>
    </row>
    <row r="30" spans="1:6" ht="17.25" customHeight="1">
      <c r="A30" s="1110"/>
      <c r="B30" s="1104" t="s">
        <v>875</v>
      </c>
      <c r="C30" s="1105">
        <v>1225043777.3523777</v>
      </c>
      <c r="D30" s="1105">
        <v>1267644482.49</v>
      </c>
      <c r="E30" s="1106">
        <v>1270444468.2445214</v>
      </c>
    </row>
    <row r="31" spans="1:6" ht="13.5" customHeight="1">
      <c r="A31" s="1110"/>
      <c r="B31" s="1108" t="s">
        <v>876</v>
      </c>
      <c r="C31" s="1105">
        <v>71560149.309717312</v>
      </c>
      <c r="D31" s="1105">
        <v>55332635.780000001</v>
      </c>
      <c r="E31" s="1106">
        <v>56798345.72501599</v>
      </c>
    </row>
    <row r="32" spans="1:6" ht="13.5" customHeight="1">
      <c r="A32" s="1110"/>
      <c r="B32" s="1108" t="s">
        <v>877</v>
      </c>
      <c r="C32" s="1105">
        <v>6716975.1226549</v>
      </c>
      <c r="D32" s="1105">
        <v>5843228.5599999996</v>
      </c>
      <c r="E32" s="1106">
        <v>4803673.6594160004</v>
      </c>
    </row>
    <row r="33" spans="1:6" ht="17.25" customHeight="1">
      <c r="A33" s="1110"/>
      <c r="B33" s="1104" t="s">
        <v>878</v>
      </c>
      <c r="C33" s="1105">
        <v>2645417.85</v>
      </c>
      <c r="D33" s="1105">
        <v>2563412.5099999998</v>
      </c>
      <c r="E33" s="1106">
        <v>2351589.66</v>
      </c>
    </row>
    <row r="34" spans="1:6" ht="17.25" customHeight="1">
      <c r="A34" s="1110"/>
      <c r="B34" s="1104" t="s">
        <v>879</v>
      </c>
      <c r="C34" s="1105">
        <v>62197756.337062404</v>
      </c>
      <c r="D34" s="1105">
        <v>46925994.710000001</v>
      </c>
      <c r="E34" s="1106">
        <v>49643082.405599996</v>
      </c>
    </row>
    <row r="35" spans="1:6" ht="17.25" customHeight="1">
      <c r="A35" s="1110"/>
      <c r="B35" s="1104" t="s">
        <v>880</v>
      </c>
      <c r="C35" s="1105">
        <v>141836912.27334681</v>
      </c>
      <c r="D35" s="1105">
        <v>143742663.93000001</v>
      </c>
      <c r="E35" s="1106">
        <v>164651328.65890506</v>
      </c>
    </row>
    <row r="36" spans="1:6" ht="13.5" customHeight="1">
      <c r="A36" s="1110"/>
      <c r="B36" s="1108" t="s">
        <v>881</v>
      </c>
      <c r="C36" s="1105">
        <v>111317160.28158863</v>
      </c>
      <c r="D36" s="1105">
        <v>115479345.01000001</v>
      </c>
      <c r="E36" s="1106">
        <v>130758303.50967947</v>
      </c>
    </row>
    <row r="37" spans="1:6" ht="13.5" customHeight="1">
      <c r="A37" s="1110"/>
      <c r="B37" s="1108" t="s">
        <v>882</v>
      </c>
      <c r="C37" s="1105">
        <v>97928826.611720785</v>
      </c>
      <c r="D37" s="1105">
        <v>100843468.44</v>
      </c>
      <c r="E37" s="1106">
        <v>111232900.09856811</v>
      </c>
    </row>
    <row r="38" spans="1:6" ht="17.25" customHeight="1">
      <c r="A38" s="1110"/>
      <c r="B38" s="1104" t="s">
        <v>883</v>
      </c>
      <c r="C38" s="1105">
        <v>13388333.669867819</v>
      </c>
      <c r="D38" s="1105">
        <v>14635876.609999999</v>
      </c>
      <c r="E38" s="1106">
        <v>19525403.37111133</v>
      </c>
    </row>
    <row r="39" spans="1:6" s="988" customFormat="1" ht="17.25" customHeight="1">
      <c r="A39" s="1107"/>
      <c r="B39" s="1104" t="s">
        <v>884</v>
      </c>
      <c r="C39" s="1105">
        <v>30893700.407901436</v>
      </c>
      <c r="D39" s="1105">
        <v>32534253.100000001</v>
      </c>
      <c r="E39" s="1106">
        <v>38885994.514997765</v>
      </c>
      <c r="F39" s="977"/>
    </row>
    <row r="40" spans="1:6" s="988" customFormat="1" ht="13.5" customHeight="1">
      <c r="A40" s="1107"/>
      <c r="B40" s="1108" t="s">
        <v>885</v>
      </c>
      <c r="C40" s="1105">
        <v>16040131.619414156</v>
      </c>
      <c r="D40" s="1105">
        <v>18054635.32</v>
      </c>
      <c r="E40" s="1106">
        <v>19535377.042444658</v>
      </c>
      <c r="F40" s="977"/>
    </row>
    <row r="41" spans="1:6" s="988" customFormat="1" ht="16.5" customHeight="1">
      <c r="A41" s="1107"/>
      <c r="B41" s="1109" t="s">
        <v>886</v>
      </c>
      <c r="C41" s="1105">
        <v>14853568.788487272</v>
      </c>
      <c r="D41" s="1105">
        <v>14479617.779999999</v>
      </c>
      <c r="E41" s="1106">
        <v>19350617.4725531</v>
      </c>
      <c r="F41" s="977"/>
    </row>
    <row r="42" spans="1:6" s="988" customFormat="1" ht="13.5" customHeight="1">
      <c r="A42" s="1107"/>
      <c r="B42" s="1109" t="s">
        <v>887</v>
      </c>
      <c r="C42" s="1105">
        <v>-373948.4161432893</v>
      </c>
      <c r="D42" s="1105">
        <v>-4270934.22</v>
      </c>
      <c r="E42" s="1106">
        <v>-4992969.325772129</v>
      </c>
    </row>
    <row r="43" spans="1:6" s="988" customFormat="1" ht="13.5" customHeight="1">
      <c r="A43" s="1107"/>
      <c r="B43" s="1108" t="s">
        <v>888</v>
      </c>
      <c r="C43" s="1105">
        <v>50548.068639999998</v>
      </c>
      <c r="D43" s="1105">
        <v>122532.41</v>
      </c>
      <c r="E43" s="1106">
        <v>287745.99699999997</v>
      </c>
    </row>
    <row r="44" spans="1:6" s="988" customFormat="1" ht="13.5" customHeight="1">
      <c r="A44" s="1107"/>
      <c r="B44" s="1109" t="s">
        <v>889</v>
      </c>
      <c r="C44" s="1105">
        <v>146094023.48296016</v>
      </c>
      <c r="D44" s="1105">
        <v>151125032.31999999</v>
      </c>
      <c r="E44" s="1106">
        <v>121417871.89679828</v>
      </c>
    </row>
    <row r="45" spans="1:6" s="988" customFormat="1" ht="13.5" customHeight="1">
      <c r="A45" s="1107"/>
      <c r="B45" s="1109" t="s">
        <v>890</v>
      </c>
      <c r="C45" s="1105">
        <v>15065424.699999999</v>
      </c>
      <c r="D45" s="1105">
        <v>28935902.77</v>
      </c>
      <c r="E45" s="1106">
        <v>25275919.711241994</v>
      </c>
    </row>
    <row r="46" spans="1:6" s="988" customFormat="1" ht="17.25" customHeight="1">
      <c r="A46" s="1107"/>
      <c r="B46" s="1111" t="s">
        <v>891</v>
      </c>
      <c r="C46" s="1105">
        <v>59339709.919761911</v>
      </c>
      <c r="D46" s="1105">
        <v>63905915.829999998</v>
      </c>
      <c r="E46" s="1106">
        <v>61204981.342282593</v>
      </c>
    </row>
    <row r="47" spans="1:6" s="988" customFormat="1" ht="11.25" customHeight="1">
      <c r="A47" s="1107"/>
      <c r="B47" s="1111" t="s">
        <v>892</v>
      </c>
      <c r="C47" s="1105">
        <v>162532.26999999999</v>
      </c>
      <c r="D47" s="1105">
        <v>162532.26999999999</v>
      </c>
      <c r="E47" s="1106">
        <v>162532.26999999999</v>
      </c>
    </row>
    <row r="48" spans="1:6" s="988" customFormat="1" ht="13.5" customHeight="1">
      <c r="A48" s="1107"/>
      <c r="B48" s="1108" t="s">
        <v>893</v>
      </c>
      <c r="C48" s="1105">
        <v>0</v>
      </c>
      <c r="D48" s="1105">
        <v>0</v>
      </c>
      <c r="E48" s="1106">
        <v>0</v>
      </c>
    </row>
    <row r="49" spans="1:5" s="988" customFormat="1" ht="13.5" customHeight="1">
      <c r="A49" s="1107"/>
      <c r="B49" s="1109" t="s">
        <v>894</v>
      </c>
      <c r="C49" s="1105">
        <v>272409575.28518122</v>
      </c>
      <c r="D49" s="1105">
        <v>135551765.55000001</v>
      </c>
      <c r="E49" s="1106">
        <v>126165991.66227779</v>
      </c>
    </row>
    <row r="50" spans="1:5" s="988" customFormat="1" ht="13.5" customHeight="1">
      <c r="A50" s="1107"/>
      <c r="B50" s="1109" t="s">
        <v>895</v>
      </c>
      <c r="C50" s="1105">
        <v>19772537.016118005</v>
      </c>
      <c r="D50" s="1105">
        <v>20864113.129999999</v>
      </c>
      <c r="E50" s="1106">
        <v>16775474.2559525</v>
      </c>
    </row>
    <row r="51" spans="1:5" s="987" customFormat="1" ht="17.25" customHeight="1">
      <c r="A51" s="1107"/>
      <c r="B51" s="1112" t="s">
        <v>896</v>
      </c>
      <c r="C51" s="1113">
        <v>3825697618.6649776</v>
      </c>
      <c r="D51" s="1113">
        <v>3804634018.5599999</v>
      </c>
      <c r="E51" s="1114">
        <v>3812656426.5051379</v>
      </c>
    </row>
    <row r="52" spans="1:5" s="988" customFormat="1" ht="4.5" customHeight="1">
      <c r="A52" s="1115"/>
      <c r="B52" s="1116"/>
      <c r="C52" s="1117"/>
      <c r="D52" s="1117"/>
      <c r="E52" s="1118"/>
    </row>
    <row r="53" spans="1:5" ht="15" customHeight="1">
      <c r="A53" s="977" t="s">
        <v>823</v>
      </c>
    </row>
    <row r="54" spans="1:5">
      <c r="A54" s="977" t="s">
        <v>897</v>
      </c>
    </row>
    <row r="55" spans="1:5">
      <c r="A55" s="278" t="s">
        <v>186</v>
      </c>
    </row>
  </sheetData>
  <mergeCells count="5">
    <mergeCell ref="E5:E6"/>
    <mergeCell ref="A7:B7"/>
    <mergeCell ref="A8:B8"/>
    <mergeCell ref="A9:B9"/>
    <mergeCell ref="A10:B10"/>
  </mergeCells>
  <pageMargins left="0.78740157480314965" right="0.78740157480314965" top="0.86614173228346458" bottom="0.78740157480314965" header="0.51181102362204722" footer="0.51181102362204722"/>
  <pageSetup paperSize="9" scale="87" fitToHeight="2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113"/>
  <sheetViews>
    <sheetView workbookViewId="0"/>
  </sheetViews>
  <sheetFormatPr defaultColWidth="10.7109375" defaultRowHeight="12"/>
  <cols>
    <col min="1" max="1" width="1.42578125" style="969" customWidth="1"/>
    <col min="2" max="2" width="21.85546875" style="969" customWidth="1"/>
    <col min="3" max="3" width="3.85546875" style="1119" customWidth="1"/>
    <col min="4" max="5" width="8" style="969" customWidth="1"/>
    <col min="6" max="10" width="8" style="970" customWidth="1"/>
    <col min="11" max="240" width="10.7109375" style="969"/>
    <col min="241" max="241" width="1.42578125" style="969" customWidth="1"/>
    <col min="242" max="242" width="29.42578125" style="969" customWidth="1"/>
    <col min="243" max="243" width="5.28515625" style="969" customWidth="1"/>
    <col min="244" max="256" width="9.28515625" style="969" customWidth="1"/>
    <col min="257" max="496" width="10.7109375" style="969"/>
    <col min="497" max="497" width="1.42578125" style="969" customWidth="1"/>
    <col min="498" max="498" width="29.42578125" style="969" customWidth="1"/>
    <col min="499" max="499" width="5.28515625" style="969" customWidth="1"/>
    <col min="500" max="512" width="9.28515625" style="969" customWidth="1"/>
    <col min="513" max="752" width="10.7109375" style="969"/>
    <col min="753" max="753" width="1.42578125" style="969" customWidth="1"/>
    <col min="754" max="754" width="29.42578125" style="969" customWidth="1"/>
    <col min="755" max="755" width="5.28515625" style="969" customWidth="1"/>
    <col min="756" max="768" width="9.28515625" style="969" customWidth="1"/>
    <col min="769" max="1008" width="10.7109375" style="969"/>
    <col min="1009" max="1009" width="1.42578125" style="969" customWidth="1"/>
    <col min="1010" max="1010" width="29.42578125" style="969" customWidth="1"/>
    <col min="1011" max="1011" width="5.28515625" style="969" customWidth="1"/>
    <col min="1012" max="1024" width="9.28515625" style="969" customWidth="1"/>
    <col min="1025" max="1264" width="10.7109375" style="969"/>
    <col min="1265" max="1265" width="1.42578125" style="969" customWidth="1"/>
    <col min="1266" max="1266" width="29.42578125" style="969" customWidth="1"/>
    <col min="1267" max="1267" width="5.28515625" style="969" customWidth="1"/>
    <col min="1268" max="1280" width="9.28515625" style="969" customWidth="1"/>
    <col min="1281" max="1520" width="10.7109375" style="969"/>
    <col min="1521" max="1521" width="1.42578125" style="969" customWidth="1"/>
    <col min="1522" max="1522" width="29.42578125" style="969" customWidth="1"/>
    <col min="1523" max="1523" width="5.28515625" style="969" customWidth="1"/>
    <col min="1524" max="1536" width="9.28515625" style="969" customWidth="1"/>
    <col min="1537" max="1776" width="10.7109375" style="969"/>
    <col min="1777" max="1777" width="1.42578125" style="969" customWidth="1"/>
    <col min="1778" max="1778" width="29.42578125" style="969" customWidth="1"/>
    <col min="1779" max="1779" width="5.28515625" style="969" customWidth="1"/>
    <col min="1780" max="1792" width="9.28515625" style="969" customWidth="1"/>
    <col min="1793" max="2032" width="10.7109375" style="969"/>
    <col min="2033" max="2033" width="1.42578125" style="969" customWidth="1"/>
    <col min="2034" max="2034" width="29.42578125" style="969" customWidth="1"/>
    <col min="2035" max="2035" width="5.28515625" style="969" customWidth="1"/>
    <col min="2036" max="2048" width="9.28515625" style="969" customWidth="1"/>
    <col min="2049" max="2288" width="10.7109375" style="969"/>
    <col min="2289" max="2289" width="1.42578125" style="969" customWidth="1"/>
    <col min="2290" max="2290" width="29.42578125" style="969" customWidth="1"/>
    <col min="2291" max="2291" width="5.28515625" style="969" customWidth="1"/>
    <col min="2292" max="2304" width="9.28515625" style="969" customWidth="1"/>
    <col min="2305" max="2544" width="10.7109375" style="969"/>
    <col min="2545" max="2545" width="1.42578125" style="969" customWidth="1"/>
    <col min="2546" max="2546" width="29.42578125" style="969" customWidth="1"/>
    <col min="2547" max="2547" width="5.28515625" style="969" customWidth="1"/>
    <col min="2548" max="2560" width="9.28515625" style="969" customWidth="1"/>
    <col min="2561" max="2800" width="10.7109375" style="969"/>
    <col min="2801" max="2801" width="1.42578125" style="969" customWidth="1"/>
    <col min="2802" max="2802" width="29.42578125" style="969" customWidth="1"/>
    <col min="2803" max="2803" width="5.28515625" style="969" customWidth="1"/>
    <col min="2804" max="2816" width="9.28515625" style="969" customWidth="1"/>
    <col min="2817" max="3056" width="10.7109375" style="969"/>
    <col min="3057" max="3057" width="1.42578125" style="969" customWidth="1"/>
    <col min="3058" max="3058" width="29.42578125" style="969" customWidth="1"/>
    <col min="3059" max="3059" width="5.28515625" style="969" customWidth="1"/>
    <col min="3060" max="3072" width="9.28515625" style="969" customWidth="1"/>
    <col min="3073" max="3312" width="10.7109375" style="969"/>
    <col min="3313" max="3313" width="1.42578125" style="969" customWidth="1"/>
    <col min="3314" max="3314" width="29.42578125" style="969" customWidth="1"/>
    <col min="3315" max="3315" width="5.28515625" style="969" customWidth="1"/>
    <col min="3316" max="3328" width="9.28515625" style="969" customWidth="1"/>
    <col min="3329" max="3568" width="10.7109375" style="969"/>
    <col min="3569" max="3569" width="1.42578125" style="969" customWidth="1"/>
    <col min="3570" max="3570" width="29.42578125" style="969" customWidth="1"/>
    <col min="3571" max="3571" width="5.28515625" style="969" customWidth="1"/>
    <col min="3572" max="3584" width="9.28515625" style="969" customWidth="1"/>
    <col min="3585" max="3824" width="10.7109375" style="969"/>
    <col min="3825" max="3825" width="1.42578125" style="969" customWidth="1"/>
    <col min="3826" max="3826" width="29.42578125" style="969" customWidth="1"/>
    <col min="3827" max="3827" width="5.28515625" style="969" customWidth="1"/>
    <col min="3828" max="3840" width="9.28515625" style="969" customWidth="1"/>
    <col min="3841" max="4080" width="10.7109375" style="969"/>
    <col min="4081" max="4081" width="1.42578125" style="969" customWidth="1"/>
    <col min="4082" max="4082" width="29.42578125" style="969" customWidth="1"/>
    <col min="4083" max="4083" width="5.28515625" style="969" customWidth="1"/>
    <col min="4084" max="4096" width="9.28515625" style="969" customWidth="1"/>
    <col min="4097" max="4336" width="10.7109375" style="969"/>
    <col min="4337" max="4337" width="1.42578125" style="969" customWidth="1"/>
    <col min="4338" max="4338" width="29.42578125" style="969" customWidth="1"/>
    <col min="4339" max="4339" width="5.28515625" style="969" customWidth="1"/>
    <col min="4340" max="4352" width="9.28515625" style="969" customWidth="1"/>
    <col min="4353" max="4592" width="10.7109375" style="969"/>
    <col min="4593" max="4593" width="1.42578125" style="969" customWidth="1"/>
    <col min="4594" max="4594" width="29.42578125" style="969" customWidth="1"/>
    <col min="4595" max="4595" width="5.28515625" style="969" customWidth="1"/>
    <col min="4596" max="4608" width="9.28515625" style="969" customWidth="1"/>
    <col min="4609" max="4848" width="10.7109375" style="969"/>
    <col min="4849" max="4849" width="1.42578125" style="969" customWidth="1"/>
    <col min="4850" max="4850" width="29.42578125" style="969" customWidth="1"/>
    <col min="4851" max="4851" width="5.28515625" style="969" customWidth="1"/>
    <col min="4852" max="4864" width="9.28515625" style="969" customWidth="1"/>
    <col min="4865" max="5104" width="10.7109375" style="969"/>
    <col min="5105" max="5105" width="1.42578125" style="969" customWidth="1"/>
    <col min="5106" max="5106" width="29.42578125" style="969" customWidth="1"/>
    <col min="5107" max="5107" width="5.28515625" style="969" customWidth="1"/>
    <col min="5108" max="5120" width="9.28515625" style="969" customWidth="1"/>
    <col min="5121" max="5360" width="10.7109375" style="969"/>
    <col min="5361" max="5361" width="1.42578125" style="969" customWidth="1"/>
    <col min="5362" max="5362" width="29.42578125" style="969" customWidth="1"/>
    <col min="5363" max="5363" width="5.28515625" style="969" customWidth="1"/>
    <col min="5364" max="5376" width="9.28515625" style="969" customWidth="1"/>
    <col min="5377" max="5616" width="10.7109375" style="969"/>
    <col min="5617" max="5617" width="1.42578125" style="969" customWidth="1"/>
    <col min="5618" max="5618" width="29.42578125" style="969" customWidth="1"/>
    <col min="5619" max="5619" width="5.28515625" style="969" customWidth="1"/>
    <col min="5620" max="5632" width="9.28515625" style="969" customWidth="1"/>
    <col min="5633" max="5872" width="10.7109375" style="969"/>
    <col min="5873" max="5873" width="1.42578125" style="969" customWidth="1"/>
    <col min="5874" max="5874" width="29.42578125" style="969" customWidth="1"/>
    <col min="5875" max="5875" width="5.28515625" style="969" customWidth="1"/>
    <col min="5876" max="5888" width="9.28515625" style="969" customWidth="1"/>
    <col min="5889" max="6128" width="10.7109375" style="969"/>
    <col min="6129" max="6129" width="1.42578125" style="969" customWidth="1"/>
    <col min="6130" max="6130" width="29.42578125" style="969" customWidth="1"/>
    <col min="6131" max="6131" width="5.28515625" style="969" customWidth="1"/>
    <col min="6132" max="6144" width="9.28515625" style="969" customWidth="1"/>
    <col min="6145" max="6384" width="10.7109375" style="969"/>
    <col min="6385" max="6385" width="1.42578125" style="969" customWidth="1"/>
    <col min="6386" max="6386" width="29.42578125" style="969" customWidth="1"/>
    <col min="6387" max="6387" width="5.28515625" style="969" customWidth="1"/>
    <col min="6388" max="6400" width="9.28515625" style="969" customWidth="1"/>
    <col min="6401" max="6640" width="10.7109375" style="969"/>
    <col min="6641" max="6641" width="1.42578125" style="969" customWidth="1"/>
    <col min="6642" max="6642" width="29.42578125" style="969" customWidth="1"/>
    <col min="6643" max="6643" width="5.28515625" style="969" customWidth="1"/>
    <col min="6644" max="6656" width="9.28515625" style="969" customWidth="1"/>
    <col min="6657" max="6896" width="10.7109375" style="969"/>
    <col min="6897" max="6897" width="1.42578125" style="969" customWidth="1"/>
    <col min="6898" max="6898" width="29.42578125" style="969" customWidth="1"/>
    <col min="6899" max="6899" width="5.28515625" style="969" customWidth="1"/>
    <col min="6900" max="6912" width="9.28515625" style="969" customWidth="1"/>
    <col min="6913" max="7152" width="10.7109375" style="969"/>
    <col min="7153" max="7153" width="1.42578125" style="969" customWidth="1"/>
    <col min="7154" max="7154" width="29.42578125" style="969" customWidth="1"/>
    <col min="7155" max="7155" width="5.28515625" style="969" customWidth="1"/>
    <col min="7156" max="7168" width="9.28515625" style="969" customWidth="1"/>
    <col min="7169" max="7408" width="10.7109375" style="969"/>
    <col min="7409" max="7409" width="1.42578125" style="969" customWidth="1"/>
    <col min="7410" max="7410" width="29.42578125" style="969" customWidth="1"/>
    <col min="7411" max="7411" width="5.28515625" style="969" customWidth="1"/>
    <col min="7412" max="7424" width="9.28515625" style="969" customWidth="1"/>
    <col min="7425" max="7664" width="10.7109375" style="969"/>
    <col min="7665" max="7665" width="1.42578125" style="969" customWidth="1"/>
    <col min="7666" max="7666" width="29.42578125" style="969" customWidth="1"/>
    <col min="7667" max="7667" width="5.28515625" style="969" customWidth="1"/>
    <col min="7668" max="7680" width="9.28515625" style="969" customWidth="1"/>
    <col min="7681" max="7920" width="10.7109375" style="969"/>
    <col min="7921" max="7921" width="1.42578125" style="969" customWidth="1"/>
    <col min="7922" max="7922" width="29.42578125" style="969" customWidth="1"/>
    <col min="7923" max="7923" width="5.28515625" style="969" customWidth="1"/>
    <col min="7924" max="7936" width="9.28515625" style="969" customWidth="1"/>
    <col min="7937" max="8176" width="10.7109375" style="969"/>
    <col min="8177" max="8177" width="1.42578125" style="969" customWidth="1"/>
    <col min="8178" max="8178" width="29.42578125" style="969" customWidth="1"/>
    <col min="8179" max="8179" width="5.28515625" style="969" customWidth="1"/>
    <col min="8180" max="8192" width="9.28515625" style="969" customWidth="1"/>
    <col min="8193" max="8432" width="10.7109375" style="969"/>
    <col min="8433" max="8433" width="1.42578125" style="969" customWidth="1"/>
    <col min="8434" max="8434" width="29.42578125" style="969" customWidth="1"/>
    <col min="8435" max="8435" width="5.28515625" style="969" customWidth="1"/>
    <col min="8436" max="8448" width="9.28515625" style="969" customWidth="1"/>
    <col min="8449" max="8688" width="10.7109375" style="969"/>
    <col min="8689" max="8689" width="1.42578125" style="969" customWidth="1"/>
    <col min="8690" max="8690" width="29.42578125" style="969" customWidth="1"/>
    <col min="8691" max="8691" width="5.28515625" style="969" customWidth="1"/>
    <col min="8692" max="8704" width="9.28515625" style="969" customWidth="1"/>
    <col min="8705" max="8944" width="10.7109375" style="969"/>
    <col min="8945" max="8945" width="1.42578125" style="969" customWidth="1"/>
    <col min="8946" max="8946" width="29.42578125" style="969" customWidth="1"/>
    <col min="8947" max="8947" width="5.28515625" style="969" customWidth="1"/>
    <col min="8948" max="8960" width="9.28515625" style="969" customWidth="1"/>
    <col min="8961" max="9200" width="10.7109375" style="969"/>
    <col min="9201" max="9201" width="1.42578125" style="969" customWidth="1"/>
    <col min="9202" max="9202" width="29.42578125" style="969" customWidth="1"/>
    <col min="9203" max="9203" width="5.28515625" style="969" customWidth="1"/>
    <col min="9204" max="9216" width="9.28515625" style="969" customWidth="1"/>
    <col min="9217" max="9456" width="10.7109375" style="969"/>
    <col min="9457" max="9457" width="1.42578125" style="969" customWidth="1"/>
    <col min="9458" max="9458" width="29.42578125" style="969" customWidth="1"/>
    <col min="9459" max="9459" width="5.28515625" style="969" customWidth="1"/>
    <col min="9460" max="9472" width="9.28515625" style="969" customWidth="1"/>
    <col min="9473" max="9712" width="10.7109375" style="969"/>
    <col min="9713" max="9713" width="1.42578125" style="969" customWidth="1"/>
    <col min="9714" max="9714" width="29.42578125" style="969" customWidth="1"/>
    <col min="9715" max="9715" width="5.28515625" style="969" customWidth="1"/>
    <col min="9716" max="9728" width="9.28515625" style="969" customWidth="1"/>
    <col min="9729" max="9968" width="10.7109375" style="969"/>
    <col min="9969" max="9969" width="1.42578125" style="969" customWidth="1"/>
    <col min="9970" max="9970" width="29.42578125" style="969" customWidth="1"/>
    <col min="9971" max="9971" width="5.28515625" style="969" customWidth="1"/>
    <col min="9972" max="9984" width="9.28515625" style="969" customWidth="1"/>
    <col min="9985" max="10224" width="10.7109375" style="969"/>
    <col min="10225" max="10225" width="1.42578125" style="969" customWidth="1"/>
    <col min="10226" max="10226" width="29.42578125" style="969" customWidth="1"/>
    <col min="10227" max="10227" width="5.28515625" style="969" customWidth="1"/>
    <col min="10228" max="10240" width="9.28515625" style="969" customWidth="1"/>
    <col min="10241" max="10480" width="10.7109375" style="969"/>
    <col min="10481" max="10481" width="1.42578125" style="969" customWidth="1"/>
    <col min="10482" max="10482" width="29.42578125" style="969" customWidth="1"/>
    <col min="10483" max="10483" width="5.28515625" style="969" customWidth="1"/>
    <col min="10484" max="10496" width="9.28515625" style="969" customWidth="1"/>
    <col min="10497" max="10736" width="10.7109375" style="969"/>
    <col min="10737" max="10737" width="1.42578125" style="969" customWidth="1"/>
    <col min="10738" max="10738" width="29.42578125" style="969" customWidth="1"/>
    <col min="10739" max="10739" width="5.28515625" style="969" customWidth="1"/>
    <col min="10740" max="10752" width="9.28515625" style="969" customWidth="1"/>
    <col min="10753" max="10992" width="10.7109375" style="969"/>
    <col min="10993" max="10993" width="1.42578125" style="969" customWidth="1"/>
    <col min="10994" max="10994" width="29.42578125" style="969" customWidth="1"/>
    <col min="10995" max="10995" width="5.28515625" style="969" customWidth="1"/>
    <col min="10996" max="11008" width="9.28515625" style="969" customWidth="1"/>
    <col min="11009" max="11248" width="10.7109375" style="969"/>
    <col min="11249" max="11249" width="1.42578125" style="969" customWidth="1"/>
    <col min="11250" max="11250" width="29.42578125" style="969" customWidth="1"/>
    <col min="11251" max="11251" width="5.28515625" style="969" customWidth="1"/>
    <col min="11252" max="11264" width="9.28515625" style="969" customWidth="1"/>
    <col min="11265" max="11504" width="10.7109375" style="969"/>
    <col min="11505" max="11505" width="1.42578125" style="969" customWidth="1"/>
    <col min="11506" max="11506" width="29.42578125" style="969" customWidth="1"/>
    <col min="11507" max="11507" width="5.28515625" style="969" customWidth="1"/>
    <col min="11508" max="11520" width="9.28515625" style="969" customWidth="1"/>
    <col min="11521" max="11760" width="10.7109375" style="969"/>
    <col min="11761" max="11761" width="1.42578125" style="969" customWidth="1"/>
    <col min="11762" max="11762" width="29.42578125" style="969" customWidth="1"/>
    <col min="11763" max="11763" width="5.28515625" style="969" customWidth="1"/>
    <col min="11764" max="11776" width="9.28515625" style="969" customWidth="1"/>
    <col min="11777" max="12016" width="10.7109375" style="969"/>
    <col min="12017" max="12017" width="1.42578125" style="969" customWidth="1"/>
    <col min="12018" max="12018" width="29.42578125" style="969" customWidth="1"/>
    <col min="12019" max="12019" width="5.28515625" style="969" customWidth="1"/>
    <col min="12020" max="12032" width="9.28515625" style="969" customWidth="1"/>
    <col min="12033" max="12272" width="10.7109375" style="969"/>
    <col min="12273" max="12273" width="1.42578125" style="969" customWidth="1"/>
    <col min="12274" max="12274" width="29.42578125" style="969" customWidth="1"/>
    <col min="12275" max="12275" width="5.28515625" style="969" customWidth="1"/>
    <col min="12276" max="12288" width="9.28515625" style="969" customWidth="1"/>
    <col min="12289" max="12528" width="10.7109375" style="969"/>
    <col min="12529" max="12529" width="1.42578125" style="969" customWidth="1"/>
    <col min="12530" max="12530" width="29.42578125" style="969" customWidth="1"/>
    <col min="12531" max="12531" width="5.28515625" style="969" customWidth="1"/>
    <col min="12532" max="12544" width="9.28515625" style="969" customWidth="1"/>
    <col min="12545" max="12784" width="10.7109375" style="969"/>
    <col min="12785" max="12785" width="1.42578125" style="969" customWidth="1"/>
    <col min="12786" max="12786" width="29.42578125" style="969" customWidth="1"/>
    <col min="12787" max="12787" width="5.28515625" style="969" customWidth="1"/>
    <col min="12788" max="12800" width="9.28515625" style="969" customWidth="1"/>
    <col min="12801" max="13040" width="10.7109375" style="969"/>
    <col min="13041" max="13041" width="1.42578125" style="969" customWidth="1"/>
    <col min="13042" max="13042" width="29.42578125" style="969" customWidth="1"/>
    <col min="13043" max="13043" width="5.28515625" style="969" customWidth="1"/>
    <col min="13044" max="13056" width="9.28515625" style="969" customWidth="1"/>
    <col min="13057" max="13296" width="10.7109375" style="969"/>
    <col min="13297" max="13297" width="1.42578125" style="969" customWidth="1"/>
    <col min="13298" max="13298" width="29.42578125" style="969" customWidth="1"/>
    <col min="13299" max="13299" width="5.28515625" style="969" customWidth="1"/>
    <col min="13300" max="13312" width="9.28515625" style="969" customWidth="1"/>
    <col min="13313" max="13552" width="10.7109375" style="969"/>
    <col min="13553" max="13553" width="1.42578125" style="969" customWidth="1"/>
    <col min="13554" max="13554" width="29.42578125" style="969" customWidth="1"/>
    <col min="13555" max="13555" width="5.28515625" style="969" customWidth="1"/>
    <col min="13556" max="13568" width="9.28515625" style="969" customWidth="1"/>
    <col min="13569" max="13808" width="10.7109375" style="969"/>
    <col min="13809" max="13809" width="1.42578125" style="969" customWidth="1"/>
    <col min="13810" max="13810" width="29.42578125" style="969" customWidth="1"/>
    <col min="13811" max="13811" width="5.28515625" style="969" customWidth="1"/>
    <col min="13812" max="13824" width="9.28515625" style="969" customWidth="1"/>
    <col min="13825" max="14064" width="10.7109375" style="969"/>
    <col min="14065" max="14065" width="1.42578125" style="969" customWidth="1"/>
    <col min="14066" max="14066" width="29.42578125" style="969" customWidth="1"/>
    <col min="14067" max="14067" width="5.28515625" style="969" customWidth="1"/>
    <col min="14068" max="14080" width="9.28515625" style="969" customWidth="1"/>
    <col min="14081" max="14320" width="10.7109375" style="969"/>
    <col min="14321" max="14321" width="1.42578125" style="969" customWidth="1"/>
    <col min="14322" max="14322" width="29.42578125" style="969" customWidth="1"/>
    <col min="14323" max="14323" width="5.28515625" style="969" customWidth="1"/>
    <col min="14324" max="14336" width="9.28515625" style="969" customWidth="1"/>
    <col min="14337" max="14576" width="10.7109375" style="969"/>
    <col min="14577" max="14577" width="1.42578125" style="969" customWidth="1"/>
    <col min="14578" max="14578" width="29.42578125" style="969" customWidth="1"/>
    <col min="14579" max="14579" width="5.28515625" style="969" customWidth="1"/>
    <col min="14580" max="14592" width="9.28515625" style="969" customWidth="1"/>
    <col min="14593" max="14832" width="10.7109375" style="969"/>
    <col min="14833" max="14833" width="1.42578125" style="969" customWidth="1"/>
    <col min="14834" max="14834" width="29.42578125" style="969" customWidth="1"/>
    <col min="14835" max="14835" width="5.28515625" style="969" customWidth="1"/>
    <col min="14836" max="14848" width="9.28515625" style="969" customWidth="1"/>
    <col min="14849" max="15088" width="10.7109375" style="969"/>
    <col min="15089" max="15089" width="1.42578125" style="969" customWidth="1"/>
    <col min="15090" max="15090" width="29.42578125" style="969" customWidth="1"/>
    <col min="15091" max="15091" width="5.28515625" style="969" customWidth="1"/>
    <col min="15092" max="15104" width="9.28515625" style="969" customWidth="1"/>
    <col min="15105" max="15344" width="10.7109375" style="969"/>
    <col min="15345" max="15345" width="1.42578125" style="969" customWidth="1"/>
    <col min="15346" max="15346" width="29.42578125" style="969" customWidth="1"/>
    <col min="15347" max="15347" width="5.28515625" style="969" customWidth="1"/>
    <col min="15348" max="15360" width="9.28515625" style="969" customWidth="1"/>
    <col min="15361" max="15600" width="10.7109375" style="969"/>
    <col min="15601" max="15601" width="1.42578125" style="969" customWidth="1"/>
    <col min="15602" max="15602" width="29.42578125" style="969" customWidth="1"/>
    <col min="15603" max="15603" width="5.28515625" style="969" customWidth="1"/>
    <col min="15604" max="15616" width="9.28515625" style="969" customWidth="1"/>
    <col min="15617" max="15856" width="10.7109375" style="969"/>
    <col min="15857" max="15857" width="1.42578125" style="969" customWidth="1"/>
    <col min="15858" max="15858" width="29.42578125" style="969" customWidth="1"/>
    <col min="15859" max="15859" width="5.28515625" style="969" customWidth="1"/>
    <col min="15860" max="15872" width="9.28515625" style="969" customWidth="1"/>
    <col min="15873" max="16112" width="10.7109375" style="969"/>
    <col min="16113" max="16113" width="1.42578125" style="969" customWidth="1"/>
    <col min="16114" max="16114" width="29.42578125" style="969" customWidth="1"/>
    <col min="16115" max="16115" width="5.28515625" style="969" customWidth="1"/>
    <col min="16116" max="16128" width="9.28515625" style="969" customWidth="1"/>
    <col min="16129" max="16384" width="10.7109375" style="969"/>
  </cols>
  <sheetData>
    <row r="1" spans="1:11">
      <c r="J1" s="202" t="s">
        <v>98</v>
      </c>
    </row>
    <row r="2" spans="1:11">
      <c r="J2" s="971" t="s">
        <v>769</v>
      </c>
    </row>
    <row r="3" spans="1:11" ht="11.25" customHeight="1">
      <c r="D3" s="1119"/>
      <c r="E3" s="1119"/>
      <c r="F3" s="973"/>
      <c r="G3" s="973"/>
      <c r="H3" s="973"/>
      <c r="I3" s="973"/>
      <c r="J3" s="972" t="s">
        <v>770</v>
      </c>
    </row>
    <row r="4" spans="1:11" ht="13.5" customHeight="1"/>
    <row r="5" spans="1:11" ht="12.75" customHeight="1">
      <c r="A5" s="974" t="s">
        <v>995</v>
      </c>
      <c r="B5" s="1006"/>
      <c r="F5" s="1007"/>
      <c r="G5" s="1007"/>
      <c r="H5" s="1007"/>
      <c r="I5" s="1007"/>
      <c r="J5" s="1757" t="s">
        <v>47</v>
      </c>
    </row>
    <row r="6" spans="1:11" ht="6" customHeight="1">
      <c r="C6" s="1120"/>
      <c r="D6" s="1009"/>
      <c r="E6" s="1009"/>
      <c r="F6" s="1010"/>
      <c r="G6" s="1010"/>
      <c r="H6" s="1010"/>
      <c r="I6" s="1010"/>
      <c r="J6" s="1757"/>
    </row>
    <row r="7" spans="1:11" ht="15.75" customHeight="1">
      <c r="A7" s="1797" t="s">
        <v>898</v>
      </c>
      <c r="B7" s="1798"/>
      <c r="C7" s="1799"/>
      <c r="D7" s="1121"/>
      <c r="E7" s="1122"/>
      <c r="F7" s="1123"/>
      <c r="G7" s="1123"/>
      <c r="H7" s="1123"/>
      <c r="I7" s="1123"/>
      <c r="J7" s="1124"/>
    </row>
    <row r="8" spans="1:11" ht="11.25" customHeight="1">
      <c r="A8" s="1802" t="s">
        <v>899</v>
      </c>
      <c r="B8" s="1803"/>
      <c r="C8" s="1800"/>
      <c r="D8" s="1125">
        <v>43830</v>
      </c>
      <c r="E8" s="1126">
        <v>43830</v>
      </c>
      <c r="F8" s="1126">
        <v>43830</v>
      </c>
      <c r="G8" s="1126">
        <v>43830</v>
      </c>
      <c r="H8" s="1126">
        <v>43830</v>
      </c>
      <c r="I8" s="1126">
        <v>43830</v>
      </c>
      <c r="J8" s="1127">
        <v>43830</v>
      </c>
    </row>
    <row r="9" spans="1:11" ht="11.25" customHeight="1">
      <c r="A9" s="1802" t="s">
        <v>900</v>
      </c>
      <c r="B9" s="1803"/>
      <c r="C9" s="1800"/>
      <c r="D9" s="1128">
        <v>2003</v>
      </c>
      <c r="E9" s="1129">
        <v>2005</v>
      </c>
      <c r="F9" s="1129">
        <v>2007</v>
      </c>
      <c r="G9" s="1129">
        <v>2009</v>
      </c>
      <c r="H9" s="1129">
        <v>2011</v>
      </c>
      <c r="I9" s="1129">
        <v>2013</v>
      </c>
      <c r="J9" s="1130">
        <v>2015</v>
      </c>
    </row>
    <row r="10" spans="1:11" ht="11.25" customHeight="1">
      <c r="A10" s="1802" t="s">
        <v>901</v>
      </c>
      <c r="B10" s="1803"/>
      <c r="C10" s="1800"/>
      <c r="D10" s="1128"/>
      <c r="E10" s="1129"/>
      <c r="F10" s="1131"/>
      <c r="G10" s="1131"/>
      <c r="H10" s="1131"/>
      <c r="I10" s="1131"/>
      <c r="J10" s="1132"/>
    </row>
    <row r="11" spans="1:11" ht="2.25" customHeight="1">
      <c r="A11" s="1804"/>
      <c r="B11" s="1805"/>
      <c r="C11" s="1801"/>
      <c r="D11" s="1133"/>
      <c r="E11" s="1134"/>
      <c r="F11" s="1135"/>
      <c r="G11" s="1135"/>
      <c r="H11" s="1135"/>
      <c r="I11" s="1135"/>
      <c r="J11" s="1136"/>
    </row>
    <row r="12" spans="1:11" s="1016" customFormat="1" ht="18.75" customHeight="1">
      <c r="A12" s="1137"/>
      <c r="B12" s="1138" t="s">
        <v>902</v>
      </c>
      <c r="C12" s="1139"/>
      <c r="D12" s="1140"/>
      <c r="E12" s="1141"/>
      <c r="F12" s="1141"/>
      <c r="G12" s="1141"/>
      <c r="H12" s="1141"/>
      <c r="I12" s="1141"/>
      <c r="J12" s="1142"/>
    </row>
    <row r="13" spans="1:11" s="1016" customFormat="1" ht="13.5" customHeight="1">
      <c r="A13" s="1143"/>
      <c r="B13" s="1144" t="s">
        <v>903</v>
      </c>
      <c r="C13" s="1139"/>
      <c r="D13" s="1140"/>
      <c r="E13" s="1141"/>
      <c r="F13" s="1141"/>
      <c r="G13" s="1141"/>
      <c r="H13" s="1141"/>
      <c r="I13" s="1141"/>
      <c r="J13" s="1142"/>
    </row>
    <row r="14" spans="1:11" s="1016" customFormat="1" ht="13.5" customHeight="1">
      <c r="A14" s="1143"/>
      <c r="B14" s="1145" t="s">
        <v>904</v>
      </c>
      <c r="C14" s="1139">
        <v>1</v>
      </c>
      <c r="D14" s="1146">
        <v>327381.62125773571</v>
      </c>
      <c r="E14" s="1147">
        <v>457874.43146287039</v>
      </c>
      <c r="F14" s="1147">
        <v>493239.0640964745</v>
      </c>
      <c r="G14" s="1147">
        <v>459516</v>
      </c>
      <c r="H14" s="1147">
        <v>247403</v>
      </c>
      <c r="I14" s="1147">
        <v>235147</v>
      </c>
      <c r="J14" s="1148">
        <v>128928</v>
      </c>
      <c r="K14" s="1149"/>
    </row>
    <row r="15" spans="1:11" s="1016" customFormat="1" ht="13.5" customHeight="1">
      <c r="A15" s="1143"/>
      <c r="B15" s="1145" t="s">
        <v>905</v>
      </c>
      <c r="C15" s="1139">
        <v>2</v>
      </c>
      <c r="D15" s="1146">
        <v>14714.475613131628</v>
      </c>
      <c r="E15" s="1147">
        <v>8508.8351780533576</v>
      </c>
      <c r="F15" s="1147">
        <v>20198</v>
      </c>
      <c r="G15" s="1147">
        <v>34261</v>
      </c>
      <c r="H15" s="1147">
        <v>174685</v>
      </c>
      <c r="I15" s="1147">
        <v>189574</v>
      </c>
      <c r="J15" s="1148">
        <v>238183</v>
      </c>
      <c r="K15" s="1149"/>
    </row>
    <row r="16" spans="1:11" s="1016" customFormat="1" ht="13.5" customHeight="1">
      <c r="A16" s="1143"/>
      <c r="B16" s="1144" t="s">
        <v>906</v>
      </c>
      <c r="C16" s="1139"/>
      <c r="D16" s="1146"/>
      <c r="E16" s="1147"/>
      <c r="F16" s="1147"/>
      <c r="G16" s="1147"/>
      <c r="H16" s="1147"/>
      <c r="I16" s="1147"/>
      <c r="J16" s="1148"/>
      <c r="K16" s="1149"/>
    </row>
    <row r="17" spans="1:11" s="1016" customFormat="1" ht="13.5" customHeight="1">
      <c r="A17" s="1143"/>
      <c r="B17" s="1145" t="s">
        <v>904</v>
      </c>
      <c r="C17" s="1139">
        <v>3</v>
      </c>
      <c r="D17" s="1146">
        <v>27441.847749942764</v>
      </c>
      <c r="E17" s="1147">
        <v>7159.0400393661776</v>
      </c>
      <c r="F17" s="1147">
        <v>7575</v>
      </c>
      <c r="G17" s="1147">
        <v>3235</v>
      </c>
      <c r="H17" s="1147">
        <v>2281</v>
      </c>
      <c r="I17" s="1147">
        <v>2337</v>
      </c>
      <c r="J17" s="1148">
        <v>1199</v>
      </c>
      <c r="K17" s="1149"/>
    </row>
    <row r="18" spans="1:11" s="1016" customFormat="1" ht="13.5" customHeight="1">
      <c r="A18" s="1143"/>
      <c r="B18" s="1145" t="s">
        <v>905</v>
      </c>
      <c r="C18" s="1139">
        <v>4</v>
      </c>
      <c r="D18" s="1146">
        <v>16539.261952521385</v>
      </c>
      <c r="E18" s="1147">
        <v>30826.58720530897</v>
      </c>
      <c r="F18" s="1147">
        <v>52127.721374945759</v>
      </c>
      <c r="G18" s="1147">
        <v>45059</v>
      </c>
      <c r="H18" s="1147">
        <v>31917</v>
      </c>
      <c r="I18" s="1147">
        <v>5156</v>
      </c>
      <c r="J18" s="1148">
        <v>1232</v>
      </c>
      <c r="K18" s="1149"/>
    </row>
    <row r="19" spans="1:11" s="1016" customFormat="1" ht="17.25" customHeight="1">
      <c r="A19" s="1143"/>
      <c r="B19" s="1138" t="s">
        <v>907</v>
      </c>
      <c r="C19" s="1139"/>
      <c r="D19" s="1146"/>
      <c r="E19" s="1147"/>
      <c r="F19" s="1147"/>
      <c r="G19" s="1147"/>
      <c r="H19" s="1147"/>
      <c r="I19" s="1147"/>
      <c r="J19" s="1148"/>
      <c r="K19" s="1149"/>
    </row>
    <row r="20" spans="1:11" s="1016" customFormat="1" ht="11.25" customHeight="1">
      <c r="A20" s="1143"/>
      <c r="B20" s="1138" t="s">
        <v>908</v>
      </c>
      <c r="C20" s="1139"/>
      <c r="D20" s="1146"/>
      <c r="E20" s="1147"/>
      <c r="F20" s="1147"/>
      <c r="G20" s="1147"/>
      <c r="H20" s="1147"/>
      <c r="I20" s="1147"/>
      <c r="J20" s="1148"/>
      <c r="K20" s="1149"/>
    </row>
    <row r="21" spans="1:11" s="1016" customFormat="1" ht="11.25" customHeight="1">
      <c r="A21" s="1143"/>
      <c r="B21" s="1138" t="s">
        <v>909</v>
      </c>
      <c r="C21" s="1139"/>
      <c r="D21" s="1146"/>
      <c r="E21" s="1147"/>
      <c r="F21" s="1147"/>
      <c r="G21" s="1147"/>
      <c r="H21" s="1147"/>
      <c r="I21" s="1147"/>
      <c r="J21" s="1148"/>
      <c r="K21" s="1149"/>
    </row>
    <row r="22" spans="1:11" s="1016" customFormat="1" ht="13.5" customHeight="1">
      <c r="A22" s="1143"/>
      <c r="B22" s="1144" t="s">
        <v>910</v>
      </c>
      <c r="C22" s="1139">
        <v>5</v>
      </c>
      <c r="D22" s="1146">
        <v>108044.43901488876</v>
      </c>
      <c r="E22" s="1147">
        <v>173590.48924093673</v>
      </c>
      <c r="F22" s="1147">
        <v>363125</v>
      </c>
      <c r="G22" s="1147">
        <v>216287</v>
      </c>
      <c r="H22" s="1147">
        <v>67735</v>
      </c>
      <c r="I22" s="1147">
        <v>44664</v>
      </c>
      <c r="J22" s="1148">
        <v>30843</v>
      </c>
      <c r="K22" s="1149"/>
    </row>
    <row r="23" spans="1:11" s="1016" customFormat="1" ht="13.5" customHeight="1">
      <c r="A23" s="1143"/>
      <c r="B23" s="1144" t="s">
        <v>911</v>
      </c>
      <c r="C23" s="1139">
        <v>6</v>
      </c>
      <c r="D23" s="1146">
        <v>3036.1847613254649</v>
      </c>
      <c r="E23" s="1147">
        <v>2364.7043948646278</v>
      </c>
      <c r="F23" s="1147">
        <v>941.43939419827302</v>
      </c>
      <c r="G23" s="1147">
        <v>1315</v>
      </c>
      <c r="H23" s="1147">
        <v>1317</v>
      </c>
      <c r="I23" s="1147">
        <v>2728</v>
      </c>
      <c r="J23" s="1148">
        <v>3162</v>
      </c>
      <c r="K23" s="1149"/>
    </row>
    <row r="24" spans="1:11" s="1016" customFormat="1" ht="17.25" customHeight="1">
      <c r="A24" s="1143"/>
      <c r="B24" s="1138" t="s">
        <v>912</v>
      </c>
      <c r="C24" s="1139"/>
      <c r="D24" s="1146"/>
      <c r="E24" s="1147"/>
      <c r="F24" s="1147"/>
      <c r="G24" s="1147"/>
      <c r="H24" s="1147"/>
      <c r="I24" s="1147"/>
      <c r="J24" s="1148"/>
      <c r="K24" s="1149"/>
    </row>
    <row r="25" spans="1:11" s="1016" customFormat="1" ht="11.25" customHeight="1">
      <c r="A25" s="1143"/>
      <c r="B25" s="1138" t="s">
        <v>913</v>
      </c>
      <c r="C25" s="1139">
        <v>7</v>
      </c>
      <c r="D25" s="1146">
        <v>5197.5655846663276</v>
      </c>
      <c r="E25" s="1147">
        <v>2072.5335483893014</v>
      </c>
      <c r="F25" s="1147">
        <v>1178.9349945495615</v>
      </c>
      <c r="G25" s="1147">
        <v>0</v>
      </c>
      <c r="H25" s="1147">
        <v>540</v>
      </c>
      <c r="I25" s="1147">
        <v>300</v>
      </c>
      <c r="J25" s="1148">
        <v>1200</v>
      </c>
      <c r="K25" s="1149"/>
    </row>
    <row r="26" spans="1:11" s="1016" customFormat="1" ht="17.25" customHeight="1">
      <c r="A26" s="1143"/>
      <c r="B26" s="1138" t="s">
        <v>914</v>
      </c>
      <c r="C26" s="1139"/>
      <c r="D26" s="1146"/>
      <c r="E26" s="1147"/>
      <c r="F26" s="1147"/>
      <c r="G26" s="1147"/>
      <c r="H26" s="1147"/>
      <c r="I26" s="1147"/>
      <c r="J26" s="1148"/>
      <c r="K26" s="1149"/>
    </row>
    <row r="27" spans="1:11" s="1016" customFormat="1" ht="11.25" customHeight="1">
      <c r="A27" s="1143"/>
      <c r="B27" s="1138" t="s">
        <v>915</v>
      </c>
      <c r="C27" s="1139"/>
      <c r="D27" s="1146"/>
      <c r="E27" s="1147"/>
      <c r="F27" s="1147"/>
      <c r="G27" s="1147"/>
      <c r="H27" s="1147"/>
      <c r="I27" s="1147"/>
      <c r="J27" s="1148"/>
      <c r="K27" s="1149"/>
    </row>
    <row r="28" spans="1:11" s="1016" customFormat="1" ht="11.25" customHeight="1">
      <c r="A28" s="1143"/>
      <c r="B28" s="1138" t="s">
        <v>916</v>
      </c>
      <c r="C28" s="1139">
        <v>8</v>
      </c>
      <c r="D28" s="1146">
        <v>15475.710521909399</v>
      </c>
      <c r="E28" s="1147">
        <v>452.77938196468665</v>
      </c>
      <c r="F28" s="1147">
        <v>189.65475999275554</v>
      </c>
      <c r="G28" s="1147">
        <v>0</v>
      </c>
      <c r="H28" s="1147">
        <v>0</v>
      </c>
      <c r="I28" s="1147">
        <v>0</v>
      </c>
      <c r="J28" s="1148">
        <v>0</v>
      </c>
      <c r="K28" s="1149"/>
    </row>
    <row r="29" spans="1:11" ht="17.25" customHeight="1">
      <c r="A29" s="1150"/>
      <c r="B29" s="1138" t="s">
        <v>917</v>
      </c>
      <c r="C29" s="1139"/>
      <c r="D29" s="1146"/>
      <c r="E29" s="1147"/>
      <c r="F29" s="1147"/>
      <c r="G29" s="1147"/>
      <c r="H29" s="1147"/>
      <c r="I29" s="1147"/>
      <c r="J29" s="1148"/>
      <c r="K29" s="1149"/>
    </row>
    <row r="30" spans="1:11" ht="11.25" customHeight="1">
      <c r="A30" s="1150"/>
      <c r="B30" s="1138" t="s">
        <v>918</v>
      </c>
      <c r="C30" s="1139"/>
      <c r="D30" s="1146"/>
      <c r="E30" s="1147"/>
      <c r="F30" s="1147"/>
      <c r="G30" s="1147"/>
      <c r="H30" s="1147"/>
      <c r="I30" s="1147"/>
      <c r="J30" s="1148"/>
      <c r="K30" s="1149"/>
    </row>
    <row r="31" spans="1:11" ht="11.25" customHeight="1">
      <c r="A31" s="1150"/>
      <c r="B31" s="1138" t="s">
        <v>919</v>
      </c>
      <c r="C31" s="1139"/>
      <c r="D31" s="1146"/>
      <c r="E31" s="1147"/>
      <c r="F31" s="1147"/>
      <c r="G31" s="1147"/>
      <c r="H31" s="1147"/>
      <c r="I31" s="1147"/>
      <c r="J31" s="1148"/>
      <c r="K31" s="1149"/>
    </row>
    <row r="32" spans="1:11" ht="11.25" customHeight="1">
      <c r="A32" s="1150"/>
      <c r="B32" s="1144" t="s">
        <v>920</v>
      </c>
      <c r="C32" s="1139"/>
      <c r="D32" s="1146"/>
      <c r="E32" s="1147"/>
      <c r="F32" s="1147"/>
      <c r="G32" s="1147"/>
      <c r="H32" s="1147"/>
      <c r="I32" s="1147"/>
      <c r="J32" s="1148"/>
      <c r="K32" s="1149"/>
    </row>
    <row r="33" spans="1:11" ht="11.25" customHeight="1">
      <c r="A33" s="1150"/>
      <c r="B33" s="1144" t="s">
        <v>921</v>
      </c>
      <c r="C33" s="1139">
        <v>9</v>
      </c>
      <c r="D33" s="1146">
        <v>58693.338504700361</v>
      </c>
      <c r="E33" s="1147">
        <v>139312.52712404789</v>
      </c>
      <c r="F33" s="1147">
        <v>193478</v>
      </c>
      <c r="G33" s="1147">
        <v>305425</v>
      </c>
      <c r="H33" s="1147">
        <v>386371</v>
      </c>
      <c r="I33" s="1147">
        <v>450479</v>
      </c>
      <c r="J33" s="1148">
        <v>692835</v>
      </c>
      <c r="K33" s="1149"/>
    </row>
    <row r="34" spans="1:11" ht="13.5" customHeight="1">
      <c r="A34" s="1150"/>
      <c r="B34" s="1144" t="s">
        <v>922</v>
      </c>
      <c r="C34" s="1139">
        <v>10</v>
      </c>
      <c r="D34" s="1146">
        <v>5797.2846905893657</v>
      </c>
      <c r="E34" s="1147">
        <v>13960.982377484735</v>
      </c>
      <c r="F34" s="1147">
        <v>18052</v>
      </c>
      <c r="G34" s="1147">
        <v>28245</v>
      </c>
      <c r="H34" s="1147">
        <v>42144</v>
      </c>
      <c r="I34" s="1147">
        <v>12307</v>
      </c>
      <c r="J34" s="1148">
        <v>13991</v>
      </c>
      <c r="K34" s="1149"/>
    </row>
    <row r="35" spans="1:11" ht="13.5" customHeight="1">
      <c r="A35" s="1150"/>
      <c r="B35" s="1138" t="s">
        <v>923</v>
      </c>
      <c r="C35" s="1139"/>
      <c r="D35" s="1146"/>
      <c r="E35" s="1147"/>
      <c r="F35" s="1147"/>
      <c r="G35" s="1147"/>
      <c r="H35" s="1147"/>
      <c r="I35" s="1147"/>
      <c r="J35" s="1148"/>
      <c r="K35" s="1149"/>
    </row>
    <row r="36" spans="1:11">
      <c r="A36" s="1150"/>
      <c r="B36" s="1138" t="s">
        <v>924</v>
      </c>
      <c r="C36" s="1139">
        <v>11</v>
      </c>
      <c r="D36" s="1146">
        <v>948.27379996377772</v>
      </c>
      <c r="E36" s="1147">
        <v>8.5430072068808798</v>
      </c>
      <c r="F36" s="1147">
        <v>0</v>
      </c>
      <c r="G36" s="1147">
        <v>0</v>
      </c>
      <c r="H36" s="1147">
        <v>0</v>
      </c>
      <c r="I36" s="1147">
        <v>0</v>
      </c>
      <c r="J36" s="1148">
        <v>0</v>
      </c>
      <c r="K36" s="1149"/>
    </row>
    <row r="37" spans="1:11" ht="15" customHeight="1">
      <c r="A37" s="1150"/>
      <c r="B37" s="1138" t="s">
        <v>925</v>
      </c>
      <c r="C37" s="1139"/>
      <c r="D37" s="1146"/>
      <c r="E37" s="1147"/>
      <c r="F37" s="1147"/>
      <c r="G37" s="1147"/>
      <c r="H37" s="1147"/>
      <c r="I37" s="1147"/>
      <c r="J37" s="1148"/>
      <c r="K37" s="1149"/>
    </row>
    <row r="38" spans="1:11">
      <c r="A38" s="1150"/>
      <c r="B38" s="1138" t="s">
        <v>926</v>
      </c>
      <c r="C38" s="1139"/>
      <c r="D38" s="1146"/>
      <c r="E38" s="1147"/>
      <c r="F38" s="1147"/>
      <c r="G38" s="1147"/>
      <c r="H38" s="1147"/>
      <c r="I38" s="1147"/>
      <c r="J38" s="1148"/>
      <c r="K38" s="1149"/>
    </row>
    <row r="39" spans="1:11" ht="13.5" customHeight="1">
      <c r="A39" s="1150"/>
      <c r="B39" s="1144" t="s">
        <v>927</v>
      </c>
      <c r="C39" s="1139">
        <v>12</v>
      </c>
      <c r="D39" s="1146">
        <v>59640.850268421294</v>
      </c>
      <c r="E39" s="1147">
        <v>55994.286436780043</v>
      </c>
      <c r="F39" s="1147">
        <v>81141.482450954602</v>
      </c>
      <c r="G39" s="1147">
        <v>39140</v>
      </c>
      <c r="H39" s="1147">
        <v>71459</v>
      </c>
      <c r="I39" s="1147">
        <v>121312</v>
      </c>
      <c r="J39" s="1148">
        <v>115496</v>
      </c>
      <c r="K39" s="1149"/>
    </row>
    <row r="40" spans="1:11" ht="13.5" customHeight="1">
      <c r="A40" s="1150"/>
      <c r="B40" s="1144" t="s">
        <v>928</v>
      </c>
      <c r="C40" s="1139">
        <v>13</v>
      </c>
      <c r="D40" s="1146">
        <v>175842.87530284963</v>
      </c>
      <c r="E40" s="1147">
        <v>124623.68053253691</v>
      </c>
      <c r="F40" s="1147">
        <v>210634</v>
      </c>
      <c r="G40" s="1147">
        <v>260892</v>
      </c>
      <c r="H40" s="1147">
        <v>247431</v>
      </c>
      <c r="I40" s="1147">
        <v>168973</v>
      </c>
      <c r="J40" s="1148">
        <v>119920</v>
      </c>
      <c r="K40" s="1149"/>
    </row>
    <row r="41" spans="1:11" ht="17.25" customHeight="1">
      <c r="A41" s="1150"/>
      <c r="B41" s="1138" t="s">
        <v>929</v>
      </c>
      <c r="C41" s="1139"/>
      <c r="D41" s="1146"/>
      <c r="E41" s="1147"/>
      <c r="F41" s="1147"/>
      <c r="G41" s="1147"/>
      <c r="H41" s="1147"/>
      <c r="I41" s="1147"/>
      <c r="J41" s="1148"/>
      <c r="K41" s="1149"/>
    </row>
    <row r="42" spans="1:11" ht="11.25" customHeight="1">
      <c r="A42" s="1150"/>
      <c r="B42" s="1138" t="s">
        <v>930</v>
      </c>
      <c r="C42" s="1139">
        <v>14</v>
      </c>
      <c r="D42" s="1146">
        <v>36442.760143112457</v>
      </c>
      <c r="E42" s="1147">
        <v>51107.686314444181</v>
      </c>
      <c r="F42" s="1147">
        <v>14111.339304325838</v>
      </c>
      <c r="G42" s="1147">
        <v>10626</v>
      </c>
      <c r="H42" s="1147">
        <v>5776</v>
      </c>
      <c r="I42" s="1147">
        <v>3662</v>
      </c>
      <c r="J42" s="1148">
        <v>3279</v>
      </c>
      <c r="K42" s="1149"/>
    </row>
    <row r="43" spans="1:11" ht="17.25" customHeight="1">
      <c r="A43" s="1150"/>
      <c r="B43" s="1138" t="s">
        <v>931</v>
      </c>
      <c r="C43" s="1139"/>
      <c r="D43" s="1146"/>
      <c r="E43" s="1147"/>
      <c r="F43" s="1147"/>
      <c r="G43" s="1147"/>
      <c r="H43" s="1147"/>
      <c r="I43" s="1147"/>
      <c r="J43" s="1148"/>
      <c r="K43" s="1149"/>
    </row>
    <row r="44" spans="1:11" ht="11.25" customHeight="1">
      <c r="A44" s="1150"/>
      <c r="B44" s="1138" t="s">
        <v>932</v>
      </c>
      <c r="C44" s="1139">
        <v>15</v>
      </c>
      <c r="D44" s="1146">
        <v>93564.723531200783</v>
      </c>
      <c r="E44" s="1147">
        <v>64412.565738440462</v>
      </c>
      <c r="F44" s="1147">
        <v>76593.185414011226</v>
      </c>
      <c r="G44" s="1147">
        <v>57535</v>
      </c>
      <c r="H44" s="1147">
        <v>47361</v>
      </c>
      <c r="I44" s="1147">
        <v>36666</v>
      </c>
      <c r="J44" s="1148">
        <v>30658</v>
      </c>
      <c r="K44" s="1149"/>
    </row>
    <row r="45" spans="1:11" ht="17.25" customHeight="1">
      <c r="A45" s="1150"/>
      <c r="B45" s="1138" t="s">
        <v>933</v>
      </c>
      <c r="C45" s="1139"/>
      <c r="D45" s="1146"/>
      <c r="E45" s="1147"/>
      <c r="F45" s="1147"/>
      <c r="G45" s="1147"/>
      <c r="H45" s="1147"/>
      <c r="I45" s="1147"/>
      <c r="J45" s="1148"/>
      <c r="K45" s="1149"/>
    </row>
    <row r="46" spans="1:11" ht="13.5" customHeight="1">
      <c r="A46" s="1150"/>
      <c r="B46" s="1144" t="s">
        <v>934</v>
      </c>
      <c r="C46" s="1139">
        <v>16</v>
      </c>
      <c r="D46" s="1146">
        <v>3229.2567242009727</v>
      </c>
      <c r="E46" s="1147">
        <v>23459.097790094896</v>
      </c>
      <c r="F46" s="1147">
        <v>0</v>
      </c>
      <c r="G46" s="1147">
        <v>0</v>
      </c>
      <c r="H46" s="1147">
        <v>0</v>
      </c>
      <c r="I46" s="1147">
        <v>0</v>
      </c>
      <c r="J46" s="1148">
        <v>5337</v>
      </c>
      <c r="K46" s="1149"/>
    </row>
    <row r="47" spans="1:11" ht="13.5" customHeight="1">
      <c r="A47" s="1150"/>
      <c r="B47" s="1144" t="s">
        <v>935</v>
      </c>
      <c r="C47" s="1139">
        <v>17</v>
      </c>
      <c r="D47" s="1146">
        <v>199.90636864101259</v>
      </c>
      <c r="E47" s="1147">
        <v>557.00406988863335</v>
      </c>
      <c r="F47" s="1147">
        <v>423.73315746129168</v>
      </c>
      <c r="G47" s="1147">
        <v>413</v>
      </c>
      <c r="H47" s="1147">
        <v>360</v>
      </c>
      <c r="I47" s="1147">
        <v>0</v>
      </c>
      <c r="J47" s="1148">
        <v>0</v>
      </c>
      <c r="K47" s="1149"/>
    </row>
    <row r="48" spans="1:11" ht="17.25" customHeight="1">
      <c r="A48" s="1150"/>
      <c r="B48" s="1138" t="s">
        <v>936</v>
      </c>
      <c r="C48" s="1139"/>
      <c r="D48" s="1146"/>
      <c r="E48" s="1147"/>
      <c r="F48" s="1147"/>
      <c r="G48" s="1147"/>
      <c r="H48" s="1147"/>
      <c r="I48" s="1147"/>
      <c r="J48" s="1148"/>
      <c r="K48" s="1149"/>
    </row>
    <row r="49" spans="1:11" ht="11.25" customHeight="1">
      <c r="A49" s="1150"/>
      <c r="B49" s="1138" t="s">
        <v>937</v>
      </c>
      <c r="C49" s="1139">
        <v>18</v>
      </c>
      <c r="D49" s="1146">
        <v>85.430072068808798</v>
      </c>
      <c r="E49" s="1147">
        <v>931.18778555001597</v>
      </c>
      <c r="F49" s="1147">
        <v>143.5225210755988</v>
      </c>
      <c r="G49" s="1147">
        <v>1351</v>
      </c>
      <c r="H49" s="1147">
        <v>959</v>
      </c>
      <c r="I49" s="1147">
        <v>359</v>
      </c>
      <c r="J49" s="1148">
        <v>111</v>
      </c>
      <c r="K49" s="1149"/>
    </row>
    <row r="50" spans="1:11" ht="17.25" customHeight="1">
      <c r="A50" s="1150"/>
      <c r="B50" s="1138" t="s">
        <v>938</v>
      </c>
      <c r="C50" s="1139"/>
      <c r="D50" s="1146"/>
      <c r="E50" s="1147"/>
      <c r="F50" s="1147"/>
      <c r="G50" s="1147"/>
      <c r="H50" s="1147"/>
      <c r="I50" s="1147"/>
      <c r="J50" s="1148"/>
      <c r="K50" s="1149"/>
    </row>
    <row r="51" spans="1:11" s="1016" customFormat="1" ht="11.25" customHeight="1">
      <c r="A51" s="1143"/>
      <c r="B51" s="1138" t="s">
        <v>939</v>
      </c>
      <c r="C51" s="1139"/>
      <c r="D51" s="1146"/>
      <c r="E51" s="1147"/>
      <c r="F51" s="1147"/>
      <c r="G51" s="1147"/>
      <c r="H51" s="1147"/>
      <c r="I51" s="1147"/>
      <c r="J51" s="1148"/>
      <c r="K51" s="1149"/>
    </row>
    <row r="52" spans="1:11" s="1016" customFormat="1" ht="13.5" customHeight="1">
      <c r="A52" s="1143"/>
      <c r="B52" s="1144" t="s">
        <v>940</v>
      </c>
      <c r="C52" s="1139"/>
      <c r="D52" s="1146"/>
      <c r="E52" s="1147"/>
      <c r="F52" s="1147"/>
      <c r="G52" s="1147"/>
      <c r="H52" s="1147"/>
      <c r="I52" s="1147"/>
      <c r="J52" s="1148"/>
      <c r="K52" s="1149"/>
    </row>
    <row r="53" spans="1:11" s="1016" customFormat="1" ht="16.5" customHeight="1">
      <c r="A53" s="1143"/>
      <c r="B53" s="1145" t="s">
        <v>941</v>
      </c>
      <c r="C53" s="1139">
        <v>19</v>
      </c>
      <c r="D53" s="1146">
        <v>105.93328936532292</v>
      </c>
      <c r="E53" s="1147">
        <v>0</v>
      </c>
      <c r="F53" s="1147">
        <v>0</v>
      </c>
      <c r="G53" s="1147">
        <v>0</v>
      </c>
      <c r="H53" s="1147">
        <v>0</v>
      </c>
      <c r="I53" s="1147">
        <v>0</v>
      </c>
      <c r="J53" s="1148">
        <v>0</v>
      </c>
      <c r="K53" s="1149"/>
    </row>
    <row r="54" spans="1:11" s="1016" customFormat="1" ht="13.5" customHeight="1">
      <c r="A54" s="1143"/>
      <c r="B54" s="1145" t="s">
        <v>942</v>
      </c>
      <c r="C54" s="1139">
        <v>20</v>
      </c>
      <c r="D54" s="1146">
        <v>0</v>
      </c>
      <c r="E54" s="1147">
        <v>0</v>
      </c>
      <c r="F54" s="1147">
        <v>0</v>
      </c>
      <c r="G54" s="1147">
        <v>0</v>
      </c>
      <c r="H54" s="1147">
        <v>0</v>
      </c>
      <c r="I54" s="1147">
        <v>0</v>
      </c>
      <c r="J54" s="1148">
        <v>0</v>
      </c>
      <c r="K54" s="1149"/>
    </row>
    <row r="55" spans="1:11" s="1016" customFormat="1" ht="13.5" customHeight="1">
      <c r="A55" s="1143"/>
      <c r="B55" s="1144" t="s">
        <v>943</v>
      </c>
      <c r="C55" s="1139"/>
      <c r="D55" s="1146"/>
      <c r="E55" s="1147"/>
      <c r="F55" s="1147"/>
      <c r="G55" s="1147"/>
      <c r="H55" s="1147"/>
      <c r="I55" s="1147"/>
      <c r="J55" s="1148"/>
      <c r="K55" s="1149"/>
    </row>
    <row r="56" spans="1:11" s="1016" customFormat="1" ht="13.5" customHeight="1">
      <c r="A56" s="1143"/>
      <c r="B56" s="1145" t="s">
        <v>941</v>
      </c>
      <c r="C56" s="1139">
        <v>21</v>
      </c>
      <c r="D56" s="1146">
        <v>9745.8626216097091</v>
      </c>
      <c r="E56" s="1147">
        <v>2098.1625700099444</v>
      </c>
      <c r="F56" s="1147">
        <v>6629.3735925395631</v>
      </c>
      <c r="G56" s="1147">
        <v>3885</v>
      </c>
      <c r="H56" s="1147">
        <v>5754</v>
      </c>
      <c r="I56" s="1147">
        <v>17638</v>
      </c>
      <c r="J56" s="1148">
        <v>28214</v>
      </c>
      <c r="K56" s="1149"/>
    </row>
    <row r="57" spans="1:11" s="1016" customFormat="1" ht="13.5" customHeight="1">
      <c r="A57" s="1143"/>
      <c r="B57" s="1145" t="s">
        <v>942</v>
      </c>
      <c r="C57" s="1139">
        <v>22</v>
      </c>
      <c r="D57" s="1146">
        <v>15223.638842661729</v>
      </c>
      <c r="E57" s="1147">
        <v>7476.8399074621466</v>
      </c>
      <c r="F57" s="1147">
        <v>17959.109750304986</v>
      </c>
      <c r="G57" s="1147">
        <v>22648</v>
      </c>
      <c r="H57" s="1147">
        <v>41139</v>
      </c>
      <c r="I57" s="1147">
        <v>26967</v>
      </c>
      <c r="J57" s="1148">
        <v>25102</v>
      </c>
      <c r="K57" s="1149"/>
    </row>
    <row r="58" spans="1:11" s="1016" customFormat="1" ht="4.5" customHeight="1">
      <c r="A58" s="1151"/>
      <c r="B58" s="1152"/>
      <c r="C58" s="1153"/>
      <c r="D58" s="1154"/>
      <c r="E58" s="1155"/>
      <c r="F58" s="1155"/>
      <c r="G58" s="1155"/>
      <c r="H58" s="1155"/>
      <c r="I58" s="1155"/>
      <c r="J58" s="1156"/>
      <c r="K58" s="1149"/>
    </row>
    <row r="59" spans="1:11" s="1016" customFormat="1" ht="12" customHeight="1">
      <c r="A59" s="1157"/>
      <c r="B59" s="1145"/>
      <c r="C59" s="1158"/>
      <c r="D59" s="1159"/>
      <c r="E59" s="1159"/>
      <c r="F59" s="1159"/>
      <c r="G59" s="1159"/>
      <c r="H59" s="1159"/>
      <c r="I59" s="1159"/>
      <c r="J59" s="1160" t="s">
        <v>944</v>
      </c>
      <c r="K59" s="1149"/>
    </row>
    <row r="60" spans="1:11" ht="12" customHeight="1">
      <c r="D60" s="1119"/>
      <c r="E60" s="1119"/>
      <c r="F60" s="1161"/>
      <c r="G60" s="1161"/>
      <c r="H60" s="1161"/>
      <c r="I60" s="1161"/>
      <c r="J60" s="1162" t="s">
        <v>945</v>
      </c>
    </row>
    <row r="61" spans="1:11" ht="11.25" customHeight="1">
      <c r="D61" s="1119"/>
      <c r="E61" s="1119"/>
      <c r="F61" s="973"/>
      <c r="G61" s="973"/>
      <c r="H61" s="973"/>
      <c r="I61" s="973"/>
      <c r="J61" s="972" t="s">
        <v>853</v>
      </c>
    </row>
    <row r="62" spans="1:11" ht="13.5" customHeight="1"/>
    <row r="63" spans="1:11" ht="12.75" customHeight="1">
      <c r="A63" s="974" t="s">
        <v>946</v>
      </c>
      <c r="B63" s="1006"/>
      <c r="F63" s="1007"/>
      <c r="G63" s="1007"/>
      <c r="H63" s="1007"/>
      <c r="I63" s="1007"/>
      <c r="J63" s="1757" t="s">
        <v>47</v>
      </c>
    </row>
    <row r="64" spans="1:11" ht="6" customHeight="1">
      <c r="C64" s="1120"/>
      <c r="D64" s="1009"/>
      <c r="E64" s="1009"/>
      <c r="F64" s="1010"/>
      <c r="G64" s="1010"/>
      <c r="H64" s="1010"/>
      <c r="I64" s="1010"/>
      <c r="J64" s="1757"/>
    </row>
    <row r="65" spans="1:11">
      <c r="A65" s="1797" t="s">
        <v>898</v>
      </c>
      <c r="B65" s="1798"/>
      <c r="C65" s="1799"/>
      <c r="D65" s="1121"/>
      <c r="E65" s="1122"/>
      <c r="F65" s="1123"/>
      <c r="G65" s="1123"/>
      <c r="H65" s="1123"/>
      <c r="I65" s="1123"/>
      <c r="J65" s="1124"/>
    </row>
    <row r="66" spans="1:11" ht="11.25" customHeight="1">
      <c r="A66" s="1802" t="s">
        <v>899</v>
      </c>
      <c r="B66" s="1803"/>
      <c r="C66" s="1800"/>
      <c r="D66" s="1125">
        <v>43830</v>
      </c>
      <c r="E66" s="1126">
        <v>43830</v>
      </c>
      <c r="F66" s="1126">
        <v>43830</v>
      </c>
      <c r="G66" s="1126">
        <v>43830</v>
      </c>
      <c r="H66" s="1126">
        <v>43830</v>
      </c>
      <c r="I66" s="1126">
        <v>43830</v>
      </c>
      <c r="J66" s="1127">
        <v>43830</v>
      </c>
    </row>
    <row r="67" spans="1:11" ht="11.25" customHeight="1">
      <c r="A67" s="1802" t="s">
        <v>900</v>
      </c>
      <c r="B67" s="1803"/>
      <c r="C67" s="1800"/>
      <c r="D67" s="1128">
        <v>2003</v>
      </c>
      <c r="E67" s="1129">
        <v>2005</v>
      </c>
      <c r="F67" s="1129">
        <v>2007</v>
      </c>
      <c r="G67" s="1129">
        <v>2009</v>
      </c>
      <c r="H67" s="1129">
        <v>2011</v>
      </c>
      <c r="I67" s="1129">
        <v>2013</v>
      </c>
      <c r="J67" s="1130">
        <v>2015</v>
      </c>
    </row>
    <row r="68" spans="1:11" ht="11.25" customHeight="1">
      <c r="A68" s="1802" t="s">
        <v>901</v>
      </c>
      <c r="B68" s="1803"/>
      <c r="C68" s="1800"/>
      <c r="D68" s="1128"/>
      <c r="E68" s="1129"/>
      <c r="F68" s="1131"/>
      <c r="G68" s="1131"/>
      <c r="H68" s="1131"/>
      <c r="I68" s="1131"/>
      <c r="J68" s="1132"/>
    </row>
    <row r="69" spans="1:11" ht="2.25" customHeight="1">
      <c r="A69" s="1804"/>
      <c r="B69" s="1805"/>
      <c r="C69" s="1801"/>
      <c r="D69" s="1133"/>
      <c r="E69" s="1134"/>
      <c r="F69" s="1135"/>
      <c r="G69" s="1135"/>
      <c r="H69" s="1135"/>
      <c r="I69" s="1135"/>
      <c r="J69" s="1136"/>
    </row>
    <row r="70" spans="1:11" s="1016" customFormat="1" ht="17.25" customHeight="1">
      <c r="A70" s="1143"/>
      <c r="B70" s="1163" t="s">
        <v>938</v>
      </c>
      <c r="C70" s="1806"/>
      <c r="D70" s="1146"/>
      <c r="E70" s="1147"/>
      <c r="F70" s="1147"/>
      <c r="G70" s="1147"/>
      <c r="H70" s="1147"/>
      <c r="I70" s="1147"/>
      <c r="J70" s="1148"/>
      <c r="K70" s="1149"/>
    </row>
    <row r="71" spans="1:11" s="1016" customFormat="1" ht="11.25" customHeight="1">
      <c r="A71" s="1143"/>
      <c r="B71" s="1163" t="s">
        <v>947</v>
      </c>
      <c r="C71" s="1806"/>
      <c r="D71" s="1146"/>
      <c r="E71" s="1147"/>
      <c r="F71" s="1147"/>
      <c r="G71" s="1147"/>
      <c r="H71" s="1147"/>
      <c r="I71" s="1147"/>
      <c r="J71" s="1148"/>
      <c r="K71" s="1149"/>
    </row>
    <row r="72" spans="1:11" s="1016" customFormat="1" ht="11.25" customHeight="1">
      <c r="A72" s="1143"/>
      <c r="B72" s="1163" t="s">
        <v>948</v>
      </c>
      <c r="C72" s="1806"/>
      <c r="D72" s="1146"/>
      <c r="E72" s="1147"/>
      <c r="F72" s="1147"/>
      <c r="G72" s="1147"/>
      <c r="H72" s="1147"/>
      <c r="I72" s="1147"/>
      <c r="J72" s="1148"/>
      <c r="K72" s="1149"/>
    </row>
    <row r="73" spans="1:11" s="1016" customFormat="1" ht="13.5" customHeight="1">
      <c r="A73" s="1143"/>
      <c r="B73" s="1144" t="s">
        <v>940</v>
      </c>
      <c r="C73" s="1139"/>
      <c r="D73" s="1146"/>
      <c r="E73" s="1147"/>
      <c r="F73" s="1147"/>
      <c r="G73" s="1147"/>
      <c r="H73" s="1147"/>
      <c r="I73" s="1147"/>
      <c r="J73" s="1148"/>
      <c r="K73" s="1149"/>
    </row>
    <row r="74" spans="1:11" s="1016" customFormat="1" ht="13.5" customHeight="1">
      <c r="A74" s="1143"/>
      <c r="B74" s="1145" t="s">
        <v>941</v>
      </c>
      <c r="C74" s="1139">
        <v>23</v>
      </c>
      <c r="D74" s="1146">
        <v>1652.2175938107623</v>
      </c>
      <c r="E74" s="1147">
        <v>1457.4370294938781</v>
      </c>
      <c r="F74" s="1147">
        <v>413.48154881303458</v>
      </c>
      <c r="G74" s="1147">
        <v>0</v>
      </c>
      <c r="H74" s="1147">
        <v>0</v>
      </c>
      <c r="I74" s="1147">
        <v>0</v>
      </c>
      <c r="J74" s="1148">
        <v>0</v>
      </c>
      <c r="K74" s="1149"/>
    </row>
    <row r="75" spans="1:11" s="1016" customFormat="1" ht="13.5" customHeight="1">
      <c r="A75" s="1143"/>
      <c r="B75" s="1145" t="s">
        <v>942</v>
      </c>
      <c r="C75" s="1139">
        <v>24</v>
      </c>
      <c r="D75" s="1146">
        <v>615.0965188954234</v>
      </c>
      <c r="E75" s="1147">
        <v>598.01050448166166</v>
      </c>
      <c r="F75" s="1147">
        <v>601.427707364414</v>
      </c>
      <c r="G75" s="1147">
        <v>0</v>
      </c>
      <c r="H75" s="1147">
        <v>0</v>
      </c>
      <c r="I75" s="1147">
        <v>0</v>
      </c>
      <c r="J75" s="1148">
        <v>0</v>
      </c>
      <c r="K75" s="1149"/>
    </row>
    <row r="76" spans="1:11" s="1016" customFormat="1" ht="17.25" customHeight="1">
      <c r="A76" s="1143"/>
      <c r="B76" s="1144" t="s">
        <v>943</v>
      </c>
      <c r="C76" s="1139"/>
      <c r="D76" s="1146"/>
      <c r="E76" s="1147"/>
      <c r="F76" s="1147"/>
      <c r="G76" s="1147"/>
      <c r="H76" s="1147"/>
      <c r="I76" s="1147"/>
      <c r="J76" s="1148"/>
      <c r="K76" s="1149"/>
    </row>
    <row r="77" spans="1:11" s="1016" customFormat="1" ht="13.5" customHeight="1">
      <c r="A77" s="1143"/>
      <c r="B77" s="1145" t="s">
        <v>941</v>
      </c>
      <c r="C77" s="1139">
        <v>25</v>
      </c>
      <c r="D77" s="1146">
        <v>47164.234187747963</v>
      </c>
      <c r="E77" s="1147">
        <v>98362.476378585081</v>
      </c>
      <c r="F77" s="1147">
        <v>105924</v>
      </c>
      <c r="G77" s="1147">
        <v>29800</v>
      </c>
      <c r="H77" s="1147">
        <v>6073</v>
      </c>
      <c r="I77" s="1147">
        <v>721</v>
      </c>
      <c r="J77" s="1148">
        <v>630</v>
      </c>
      <c r="K77" s="1149"/>
    </row>
    <row r="78" spans="1:11" s="1016" customFormat="1" ht="13.5" customHeight="1">
      <c r="A78" s="1143"/>
      <c r="B78" s="1145" t="s">
        <v>942</v>
      </c>
      <c r="C78" s="1139">
        <v>26</v>
      </c>
      <c r="D78" s="1146">
        <v>112154.30721337357</v>
      </c>
      <c r="E78" s="1147">
        <v>200772.62957179031</v>
      </c>
      <c r="F78" s="1147">
        <v>296138.21902220161</v>
      </c>
      <c r="G78" s="1147">
        <v>305509</v>
      </c>
      <c r="H78" s="1147">
        <v>307470</v>
      </c>
      <c r="I78" s="1147">
        <v>141843</v>
      </c>
      <c r="J78" s="1148">
        <v>91219</v>
      </c>
      <c r="K78" s="1149"/>
    </row>
    <row r="79" spans="1:11" s="1016" customFormat="1" ht="18.75" customHeight="1">
      <c r="A79" s="1143"/>
      <c r="B79" s="1138" t="s">
        <v>949</v>
      </c>
      <c r="C79" s="1139">
        <v>27</v>
      </c>
      <c r="D79" s="1146">
        <v>108514.42913917243</v>
      </c>
      <c r="E79" s="1147">
        <v>119593.55788912544</v>
      </c>
      <c r="F79" s="1147">
        <v>138796.52948875228</v>
      </c>
      <c r="G79" s="1147">
        <v>158116</v>
      </c>
      <c r="H79" s="1147">
        <v>189458</v>
      </c>
      <c r="I79" s="1147">
        <v>177207</v>
      </c>
      <c r="J79" s="1148">
        <v>159397</v>
      </c>
      <c r="K79" s="1149"/>
    </row>
    <row r="80" spans="1:11" s="1016" customFormat="1" ht="13.5" customHeight="1">
      <c r="A80" s="1143"/>
      <c r="B80" s="1138" t="s">
        <v>950</v>
      </c>
      <c r="C80" s="1139">
        <v>28</v>
      </c>
      <c r="D80" s="1146">
        <v>78.5956663033041</v>
      </c>
      <c r="E80" s="1147">
        <v>0</v>
      </c>
      <c r="F80" s="1147">
        <v>0</v>
      </c>
      <c r="G80" s="1147">
        <v>0</v>
      </c>
      <c r="H80" s="1147">
        <v>0</v>
      </c>
      <c r="I80" s="1147">
        <v>0</v>
      </c>
      <c r="J80" s="1148">
        <v>0</v>
      </c>
      <c r="K80" s="1149"/>
    </row>
    <row r="81" spans="1:11" s="1016" customFormat="1" ht="13.5" customHeight="1">
      <c r="A81" s="1143"/>
      <c r="B81" s="1138" t="s">
        <v>951</v>
      </c>
      <c r="C81" s="1139">
        <v>29</v>
      </c>
      <c r="D81" s="1146">
        <v>938.00339669966559</v>
      </c>
      <c r="E81" s="1147">
        <v>825.25449618469304</v>
      </c>
      <c r="F81" s="1147">
        <v>920.93617690175893</v>
      </c>
      <c r="G81" s="1147">
        <v>348</v>
      </c>
      <c r="H81" s="1147">
        <v>348</v>
      </c>
      <c r="I81" s="1147">
        <v>131</v>
      </c>
      <c r="J81" s="1148">
        <v>281</v>
      </c>
      <c r="K81" s="1149"/>
    </row>
    <row r="82" spans="1:11" s="1016" customFormat="1" ht="17.25" customHeight="1">
      <c r="A82" s="1143"/>
      <c r="B82" s="1163" t="s">
        <v>952</v>
      </c>
      <c r="C82" s="1139"/>
      <c r="D82" s="1146"/>
      <c r="E82" s="1147"/>
      <c r="F82" s="1147"/>
      <c r="G82" s="1147"/>
      <c r="H82" s="1147"/>
      <c r="I82" s="1147"/>
      <c r="J82" s="1148"/>
      <c r="K82" s="1149"/>
    </row>
    <row r="83" spans="1:11" s="1016" customFormat="1" ht="13.5" customHeight="1">
      <c r="A83" s="1143"/>
      <c r="B83" s="1144" t="s">
        <v>953</v>
      </c>
      <c r="C83" s="1139">
        <v>30</v>
      </c>
      <c r="D83" s="1146">
        <v>17599.404723257827</v>
      </c>
      <c r="E83" s="1147">
        <v>27026.657599688351</v>
      </c>
      <c r="F83" s="1147">
        <v>28914.662192409029</v>
      </c>
      <c r="G83" s="1147">
        <v>32022</v>
      </c>
      <c r="H83" s="1147">
        <v>35362</v>
      </c>
      <c r="I83" s="1147">
        <v>32279</v>
      </c>
      <c r="J83" s="1148">
        <v>26230</v>
      </c>
      <c r="K83" s="1149"/>
    </row>
    <row r="84" spans="1:11" s="1016" customFormat="1" ht="13.5" customHeight="1">
      <c r="A84" s="1143"/>
      <c r="B84" s="1144" t="s">
        <v>954</v>
      </c>
      <c r="C84" s="1139">
        <v>31</v>
      </c>
      <c r="D84" s="1146">
        <v>12832.468211470185</v>
      </c>
      <c r="E84" s="1147">
        <v>11249.431890020744</v>
      </c>
      <c r="F84" s="1147">
        <v>13735.44698722308</v>
      </c>
      <c r="G84" s="1147">
        <v>24399</v>
      </c>
      <c r="H84" s="1147">
        <v>23675</v>
      </c>
      <c r="I84" s="1147">
        <v>23387</v>
      </c>
      <c r="J84" s="1148">
        <v>20073</v>
      </c>
      <c r="K84" s="1149"/>
    </row>
    <row r="85" spans="1:11" s="1016" customFormat="1" ht="13.5" customHeight="1">
      <c r="A85" s="1143"/>
      <c r="B85" s="1144" t="s">
        <v>955</v>
      </c>
      <c r="C85" s="1139">
        <v>32</v>
      </c>
      <c r="D85" s="1146">
        <v>780.69246199216093</v>
      </c>
      <c r="E85" s="1147">
        <v>288.75364359257378</v>
      </c>
      <c r="F85" s="1147">
        <v>1675</v>
      </c>
      <c r="G85" s="1147">
        <v>687</v>
      </c>
      <c r="H85" s="1147">
        <v>717</v>
      </c>
      <c r="I85" s="1147">
        <v>888</v>
      </c>
      <c r="J85" s="1148">
        <v>456</v>
      </c>
      <c r="K85" s="1149"/>
    </row>
    <row r="86" spans="1:11" s="1016" customFormat="1" ht="13.5" customHeight="1">
      <c r="A86" s="1143"/>
      <c r="B86" s="1144" t="s">
        <v>922</v>
      </c>
      <c r="C86" s="1139">
        <v>33</v>
      </c>
      <c r="D86" s="1146">
        <v>1738.2439677826114</v>
      </c>
      <c r="E86" s="1147">
        <v>968.77701726029181</v>
      </c>
      <c r="F86" s="1147">
        <v>1556</v>
      </c>
      <c r="G86" s="1147">
        <v>7411</v>
      </c>
      <c r="H86" s="1147">
        <v>7402</v>
      </c>
      <c r="I86" s="1147">
        <v>2793</v>
      </c>
      <c r="J86" s="1148">
        <v>2543</v>
      </c>
      <c r="K86" s="1149"/>
    </row>
    <row r="87" spans="1:11" s="1016" customFormat="1" ht="17.25" customHeight="1">
      <c r="A87" s="1143"/>
      <c r="B87" s="1163" t="s">
        <v>956</v>
      </c>
      <c r="C87" s="1139"/>
      <c r="D87" s="1146"/>
      <c r="E87" s="1147"/>
      <c r="F87" s="1147"/>
      <c r="G87" s="1147"/>
      <c r="H87" s="1147"/>
      <c r="I87" s="1147"/>
      <c r="J87" s="1148"/>
      <c r="K87" s="1149"/>
    </row>
    <row r="88" spans="1:11" s="1016" customFormat="1" ht="11.25" customHeight="1">
      <c r="A88" s="1143"/>
      <c r="B88" s="1163" t="s">
        <v>957</v>
      </c>
      <c r="C88" s="1139"/>
      <c r="D88" s="1146"/>
      <c r="E88" s="1147"/>
      <c r="F88" s="1147"/>
      <c r="G88" s="1147"/>
      <c r="H88" s="1147"/>
      <c r="I88" s="1147"/>
      <c r="J88" s="1148"/>
      <c r="K88" s="1149"/>
    </row>
    <row r="89" spans="1:11" s="1016" customFormat="1" ht="13.5" customHeight="1">
      <c r="A89" s="1143"/>
      <c r="B89" s="1144" t="s">
        <v>958</v>
      </c>
      <c r="C89" s="1139"/>
      <c r="D89" s="1146"/>
      <c r="E89" s="1147"/>
      <c r="F89" s="1147"/>
      <c r="G89" s="1147"/>
      <c r="H89" s="1147"/>
      <c r="I89" s="1147"/>
      <c r="J89" s="1148"/>
      <c r="K89" s="1149"/>
    </row>
    <row r="90" spans="1:11" ht="11.25" customHeight="1">
      <c r="A90" s="1150"/>
      <c r="B90" s="1144" t="s">
        <v>959</v>
      </c>
      <c r="C90" s="1139">
        <v>34</v>
      </c>
      <c r="D90" s="1146">
        <v>26054.463379545308</v>
      </c>
      <c r="E90" s="1147">
        <v>28519.97525945113</v>
      </c>
      <c r="F90" s="1147">
        <v>45178</v>
      </c>
      <c r="G90" s="1147">
        <v>54982</v>
      </c>
      <c r="H90" s="1147">
        <v>69891</v>
      </c>
      <c r="I90" s="1147">
        <v>52638</v>
      </c>
      <c r="J90" s="1148">
        <v>47443</v>
      </c>
      <c r="K90" s="1149"/>
    </row>
    <row r="91" spans="1:11" ht="13.5" customHeight="1">
      <c r="A91" s="1150"/>
      <c r="B91" s="1144" t="s">
        <v>960</v>
      </c>
      <c r="C91" s="1139">
        <v>35</v>
      </c>
      <c r="D91" s="1146">
        <v>33504.732825992614</v>
      </c>
      <c r="E91" s="1147">
        <v>65254.906249038919</v>
      </c>
      <c r="F91" s="1147">
        <v>63339</v>
      </c>
      <c r="G91" s="1147">
        <v>94019</v>
      </c>
      <c r="H91" s="1147">
        <v>427494</v>
      </c>
      <c r="I91" s="1147">
        <v>74717</v>
      </c>
      <c r="J91" s="1148">
        <v>65485</v>
      </c>
      <c r="K91" s="1149"/>
    </row>
    <row r="92" spans="1:11" ht="13.5" customHeight="1">
      <c r="A92" s="1150"/>
      <c r="B92" s="1144" t="s">
        <v>958</v>
      </c>
      <c r="C92" s="1139"/>
      <c r="D92" s="1146"/>
      <c r="E92" s="1147"/>
      <c r="F92" s="1147"/>
      <c r="G92" s="1147"/>
      <c r="H92" s="1147"/>
      <c r="I92" s="1147"/>
      <c r="J92" s="1148"/>
      <c r="K92" s="1149"/>
    </row>
    <row r="93" spans="1:11" ht="11.25" customHeight="1">
      <c r="A93" s="1150"/>
      <c r="B93" s="1144" t="s">
        <v>961</v>
      </c>
      <c r="C93" s="1139">
        <v>36</v>
      </c>
      <c r="D93" s="1146">
        <v>1363.4639502181885</v>
      </c>
      <c r="E93" s="1147">
        <v>1783.7799047967278</v>
      </c>
      <c r="F93" s="1147">
        <v>1896.5475999275554</v>
      </c>
      <c r="G93" s="1147">
        <v>2051</v>
      </c>
      <c r="H93" s="1147">
        <v>1601</v>
      </c>
      <c r="I93" s="1147">
        <v>43</v>
      </c>
      <c r="J93" s="1148">
        <v>61</v>
      </c>
      <c r="K93" s="1149"/>
    </row>
    <row r="94" spans="1:11" ht="13.5" customHeight="1">
      <c r="A94" s="1150"/>
      <c r="B94" s="1144" t="s">
        <v>922</v>
      </c>
      <c r="C94" s="1139">
        <v>37</v>
      </c>
      <c r="D94" s="1146"/>
      <c r="E94" s="1147">
        <v>0</v>
      </c>
      <c r="F94" s="1147">
        <v>0</v>
      </c>
      <c r="G94" s="1147">
        <v>0</v>
      </c>
      <c r="H94" s="1147">
        <v>0</v>
      </c>
      <c r="I94" s="1147">
        <v>205</v>
      </c>
      <c r="J94" s="1148">
        <v>22</v>
      </c>
      <c r="K94" s="1149"/>
    </row>
    <row r="95" spans="1:11" ht="17.25" customHeight="1">
      <c r="A95" s="1150"/>
      <c r="B95" s="1138" t="s">
        <v>962</v>
      </c>
      <c r="C95" s="1139">
        <v>38</v>
      </c>
      <c r="D95" s="1146">
        <v>10130.390210397183</v>
      </c>
      <c r="E95" s="1147">
        <v>15420.12800841999</v>
      </c>
      <c r="F95" s="1147">
        <v>21162.737452885318</v>
      </c>
      <c r="G95" s="1147">
        <v>26562</v>
      </c>
      <c r="H95" s="1147">
        <v>31105</v>
      </c>
      <c r="I95" s="1147">
        <v>23008</v>
      </c>
      <c r="J95" s="1148">
        <v>23722</v>
      </c>
      <c r="K95" s="1149"/>
    </row>
    <row r="96" spans="1:11" ht="17.25" customHeight="1">
      <c r="A96" s="1150"/>
      <c r="B96" s="1138" t="s">
        <v>963</v>
      </c>
      <c r="C96" s="1139">
        <v>39</v>
      </c>
      <c r="D96" s="1146">
        <v>6538.9339010446402</v>
      </c>
      <c r="E96" s="1147">
        <v>8467.828743460328</v>
      </c>
      <c r="F96" s="1147">
        <v>13246</v>
      </c>
      <c r="G96" s="1147">
        <v>14289</v>
      </c>
      <c r="H96" s="1147">
        <v>18316</v>
      </c>
      <c r="I96" s="1147">
        <v>3831</v>
      </c>
      <c r="J96" s="1148">
        <v>2101</v>
      </c>
      <c r="K96" s="1149"/>
    </row>
    <row r="97" spans="1:11" ht="17.25" customHeight="1">
      <c r="A97" s="1150"/>
      <c r="B97" s="1138" t="s">
        <v>964</v>
      </c>
      <c r="C97" s="1139"/>
      <c r="D97" s="1146"/>
      <c r="E97" s="1147"/>
      <c r="F97" s="1147"/>
      <c r="G97" s="1147"/>
      <c r="H97" s="1147"/>
      <c r="I97" s="1147"/>
      <c r="J97" s="1148"/>
      <c r="K97" s="1149"/>
    </row>
    <row r="98" spans="1:11" ht="11.25" customHeight="1">
      <c r="A98" s="1150"/>
      <c r="B98" s="1138" t="s">
        <v>965</v>
      </c>
      <c r="C98" s="1139">
        <v>40</v>
      </c>
      <c r="D98" s="1146">
        <v>11.960210089633232</v>
      </c>
      <c r="E98" s="1147">
        <v>105.93328936532292</v>
      </c>
      <c r="F98" s="1147">
        <v>504.03742520597194</v>
      </c>
      <c r="G98" s="1147">
        <v>1003</v>
      </c>
      <c r="H98" s="1147">
        <v>444</v>
      </c>
      <c r="I98" s="1147">
        <v>225</v>
      </c>
      <c r="J98" s="1148">
        <v>0</v>
      </c>
      <c r="K98" s="1149"/>
    </row>
    <row r="99" spans="1:11" ht="17.25" customHeight="1">
      <c r="A99" s="1150"/>
      <c r="B99" s="1138" t="s">
        <v>966</v>
      </c>
      <c r="C99" s="1139">
        <v>41</v>
      </c>
      <c r="D99" s="1146">
        <v>2460.3416519442176</v>
      </c>
      <c r="E99" s="1147">
        <v>310.96546233046405</v>
      </c>
      <c r="F99" s="1147">
        <v>209</v>
      </c>
      <c r="G99" s="1147">
        <v>66</v>
      </c>
      <c r="H99" s="1147">
        <v>39</v>
      </c>
      <c r="I99" s="1147">
        <v>30</v>
      </c>
      <c r="J99" s="1148">
        <v>200</v>
      </c>
      <c r="K99" s="1149"/>
    </row>
    <row r="100" spans="1:11" ht="17.25" customHeight="1">
      <c r="A100" s="1150"/>
      <c r="B100" s="1138" t="s">
        <v>967</v>
      </c>
      <c r="C100" s="1139">
        <v>42</v>
      </c>
      <c r="D100" s="1146">
        <v>1978.5604691136118</v>
      </c>
      <c r="E100" s="1147">
        <v>1489.9004568800256</v>
      </c>
      <c r="F100" s="1147">
        <v>17791</v>
      </c>
      <c r="G100" s="1147">
        <v>2886</v>
      </c>
      <c r="H100" s="1147">
        <v>6097</v>
      </c>
      <c r="I100" s="1147">
        <v>653</v>
      </c>
      <c r="J100" s="1148">
        <v>2060</v>
      </c>
      <c r="K100" s="1149"/>
    </row>
    <row r="101" spans="1:11" ht="18.75" customHeight="1">
      <c r="A101" s="1150"/>
      <c r="B101" s="1164" t="s">
        <v>968</v>
      </c>
      <c r="C101" s="1165">
        <v>43</v>
      </c>
      <c r="D101" s="1166">
        <v>1378677.6723380846</v>
      </c>
      <c r="E101" s="1167">
        <v>1749288.367499667</v>
      </c>
      <c r="F101" s="1167">
        <v>2309740.3950969973</v>
      </c>
      <c r="G101" s="1167">
        <v>2243983</v>
      </c>
      <c r="H101" s="1167">
        <v>2500122</v>
      </c>
      <c r="I101" s="1167">
        <v>1852867</v>
      </c>
      <c r="J101" s="1168">
        <v>1881613</v>
      </c>
      <c r="K101" s="1149"/>
    </row>
    <row r="102" spans="1:11" ht="18.75" customHeight="1">
      <c r="A102" s="1150"/>
      <c r="B102" s="1163" t="s">
        <v>969</v>
      </c>
      <c r="C102" s="1165"/>
      <c r="D102" s="1166"/>
      <c r="E102" s="1167"/>
      <c r="F102" s="1167"/>
      <c r="G102" s="1167"/>
      <c r="H102" s="1167"/>
      <c r="I102" s="1167"/>
      <c r="J102" s="1168"/>
      <c r="K102" s="1149"/>
    </row>
    <row r="103" spans="1:11" ht="11.25" customHeight="1">
      <c r="A103" s="1150"/>
      <c r="B103" s="1163" t="s">
        <v>970</v>
      </c>
      <c r="C103" s="1165"/>
      <c r="D103" s="1166"/>
      <c r="E103" s="1167"/>
      <c r="F103" s="1167"/>
      <c r="G103" s="1167"/>
      <c r="H103" s="1167"/>
      <c r="I103" s="1167"/>
      <c r="J103" s="1168"/>
      <c r="K103" s="1149"/>
    </row>
    <row r="104" spans="1:11" ht="11.25" customHeight="1">
      <c r="A104" s="1150"/>
      <c r="B104" s="1163" t="s">
        <v>971</v>
      </c>
      <c r="C104" s="1169"/>
      <c r="D104" s="1146"/>
      <c r="E104" s="1147"/>
      <c r="F104" s="1147"/>
      <c r="G104" s="1147"/>
      <c r="H104" s="1147"/>
      <c r="I104" s="1147"/>
      <c r="J104" s="1148"/>
      <c r="K104" s="1149"/>
    </row>
    <row r="105" spans="1:11" ht="11.25" customHeight="1">
      <c r="A105" s="1150"/>
      <c r="B105" s="970" t="s">
        <v>972</v>
      </c>
      <c r="C105" s="1169"/>
      <c r="D105" s="1146"/>
      <c r="E105" s="1147"/>
      <c r="F105" s="1147"/>
      <c r="G105" s="1147"/>
      <c r="H105" s="1147"/>
      <c r="I105" s="1147"/>
      <c r="J105" s="1148"/>
      <c r="K105" s="1149"/>
    </row>
    <row r="106" spans="1:11" ht="11.25" customHeight="1">
      <c r="A106" s="1150"/>
      <c r="B106" s="970" t="s">
        <v>973</v>
      </c>
      <c r="C106" s="1169"/>
      <c r="D106" s="1146"/>
      <c r="E106" s="1147"/>
      <c r="F106" s="1147"/>
      <c r="G106" s="1147"/>
      <c r="H106" s="1147"/>
      <c r="I106" s="1147"/>
      <c r="J106" s="1148"/>
      <c r="K106" s="1149"/>
    </row>
    <row r="107" spans="1:11" ht="11.25" customHeight="1">
      <c r="A107" s="1150"/>
      <c r="B107" s="970" t="s">
        <v>974</v>
      </c>
      <c r="C107" s="1169">
        <v>44</v>
      </c>
      <c r="D107" s="1146">
        <v>3271.9717602353771</v>
      </c>
      <c r="E107" s="1147">
        <v>3417.2028827523523</v>
      </c>
      <c r="F107" s="1147">
        <v>240</v>
      </c>
      <c r="G107" s="1147">
        <v>0</v>
      </c>
      <c r="H107" s="1147">
        <v>0</v>
      </c>
      <c r="I107" s="1147">
        <v>0</v>
      </c>
      <c r="J107" s="1148">
        <v>0</v>
      </c>
      <c r="K107" s="1149"/>
    </row>
    <row r="108" spans="1:11" ht="18.75" customHeight="1">
      <c r="A108" s="1150"/>
      <c r="B108" s="1164" t="s">
        <v>975</v>
      </c>
      <c r="C108" s="1169"/>
      <c r="D108" s="1146"/>
      <c r="E108" s="1147"/>
      <c r="F108" s="1147"/>
      <c r="G108" s="1147"/>
      <c r="H108" s="1147"/>
      <c r="I108" s="1147"/>
      <c r="J108" s="1148"/>
      <c r="K108" s="1149"/>
    </row>
    <row r="109" spans="1:11" ht="11.25" customHeight="1">
      <c r="A109" s="1150"/>
      <c r="B109" s="1164" t="s">
        <v>976</v>
      </c>
      <c r="C109" s="1165">
        <v>45</v>
      </c>
      <c r="D109" s="1166">
        <v>1375405.7005778491</v>
      </c>
      <c r="E109" s="1167">
        <v>1745871.1646169147</v>
      </c>
      <c r="F109" s="1167">
        <v>2309501.1908952049</v>
      </c>
      <c r="G109" s="1167">
        <v>2243983</v>
      </c>
      <c r="H109" s="1167">
        <v>2500122</v>
      </c>
      <c r="I109" s="1167">
        <v>1852867</v>
      </c>
      <c r="J109" s="1168">
        <v>1881613</v>
      </c>
      <c r="K109" s="1149"/>
    </row>
    <row r="110" spans="1:11" ht="3.75" customHeight="1">
      <c r="A110" s="1170"/>
      <c r="B110" s="1171"/>
      <c r="C110" s="1172"/>
      <c r="D110" s="1173"/>
      <c r="E110" s="1174"/>
      <c r="F110" s="1174"/>
      <c r="G110" s="1174"/>
      <c r="H110" s="1174"/>
      <c r="I110" s="1174"/>
      <c r="J110" s="1174"/>
    </row>
    <row r="111" spans="1:11" ht="15" customHeight="1">
      <c r="A111" s="969" t="s">
        <v>823</v>
      </c>
    </row>
    <row r="112" spans="1:11">
      <c r="A112" s="969" t="s">
        <v>897</v>
      </c>
      <c r="C112" s="969"/>
    </row>
    <row r="113" spans="1:1">
      <c r="A113" s="278" t="s">
        <v>186</v>
      </c>
    </row>
  </sheetData>
  <mergeCells count="15">
    <mergeCell ref="C70:C72"/>
    <mergeCell ref="J63:J64"/>
    <mergeCell ref="A65:B65"/>
    <mergeCell ref="C65:C69"/>
    <mergeCell ref="A66:B66"/>
    <mergeCell ref="A67:B67"/>
    <mergeCell ref="A68:B68"/>
    <mergeCell ref="A69:B69"/>
    <mergeCell ref="J5:J6"/>
    <mergeCell ref="A7:B7"/>
    <mergeCell ref="C7:C11"/>
    <mergeCell ref="A8:B8"/>
    <mergeCell ref="A9:B9"/>
    <mergeCell ref="A10:B10"/>
    <mergeCell ref="A11:B11"/>
  </mergeCells>
  <pageMargins left="0.70866141732283472" right="0.70866141732283472" top="0.86614173228346458" bottom="0.59055118110236227" header="0.31496062992125984" footer="0.31496062992125984"/>
  <pageSetup paperSize="9" orientation="portrait" r:id="rId1"/>
  <rowBreaks count="1" manualBreakCount="1">
    <brk id="59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13"/>
  <sheetViews>
    <sheetView workbookViewId="0"/>
  </sheetViews>
  <sheetFormatPr defaultRowHeight="12.75"/>
  <cols>
    <col min="1" max="1" width="23" style="1175" customWidth="1"/>
    <col min="2" max="2" width="21.140625" style="1175" customWidth="1"/>
    <col min="3" max="3" width="21.140625" style="1189" customWidth="1"/>
    <col min="4" max="4" width="21.140625" style="1175" customWidth="1"/>
    <col min="5" max="16384" width="9.140625" style="1175"/>
  </cols>
  <sheetData>
    <row r="1" spans="1:7">
      <c r="D1" s="202" t="s">
        <v>98</v>
      </c>
    </row>
    <row r="2" spans="1:7">
      <c r="C2" s="971"/>
      <c r="D2" s="971" t="s">
        <v>769</v>
      </c>
    </row>
    <row r="3" spans="1:7" s="969" customFormat="1" ht="11.25" customHeight="1">
      <c r="C3" s="973"/>
      <c r="D3" s="972" t="s">
        <v>770</v>
      </c>
      <c r="F3" s="970"/>
    </row>
    <row r="4" spans="1:7" s="969" customFormat="1" ht="13.5" customHeight="1">
      <c r="C4" s="973"/>
      <c r="D4" s="973"/>
      <c r="E4" s="973"/>
      <c r="F4" s="973"/>
      <c r="G4" s="973"/>
    </row>
    <row r="5" spans="1:7">
      <c r="A5" s="1031" t="s">
        <v>977</v>
      </c>
      <c r="B5" s="976"/>
      <c r="C5" s="976"/>
      <c r="D5" s="1772" t="s">
        <v>47</v>
      </c>
      <c r="E5" s="976"/>
    </row>
    <row r="6" spans="1:7" ht="6.75" customHeight="1">
      <c r="A6" s="978"/>
      <c r="B6" s="979"/>
      <c r="C6" s="1176"/>
      <c r="D6" s="1773"/>
      <c r="E6" s="976"/>
    </row>
    <row r="7" spans="1:7">
      <c r="A7" s="1177"/>
      <c r="B7" s="981">
        <v>2016</v>
      </c>
      <c r="C7" s="982">
        <v>2017</v>
      </c>
      <c r="D7" s="983">
        <v>2018</v>
      </c>
      <c r="E7" s="979"/>
    </row>
    <row r="8" spans="1:7" ht="19.5" customHeight="1">
      <c r="A8" s="1178" t="s">
        <v>203</v>
      </c>
      <c r="B8" s="1179">
        <v>32</v>
      </c>
      <c r="C8" s="1180">
        <v>32</v>
      </c>
      <c r="D8" s="1181">
        <v>31</v>
      </c>
      <c r="E8" s="987"/>
    </row>
    <row r="9" spans="1:7">
      <c r="A9" s="1182" t="s">
        <v>978</v>
      </c>
      <c r="B9" s="1183">
        <v>30</v>
      </c>
      <c r="C9" s="1184">
        <v>30</v>
      </c>
      <c r="D9" s="1185">
        <v>29</v>
      </c>
      <c r="E9" s="977"/>
    </row>
    <row r="10" spans="1:7" s="1189" customFormat="1">
      <c r="A10" s="1182" t="s">
        <v>979</v>
      </c>
      <c r="B10" s="1186">
        <v>2</v>
      </c>
      <c r="C10" s="1187">
        <v>2</v>
      </c>
      <c r="D10" s="1188">
        <v>2</v>
      </c>
      <c r="E10" s="987"/>
    </row>
    <row r="11" spans="1:7" ht="4.5" customHeight="1">
      <c r="A11" s="1190"/>
      <c r="B11" s="1191"/>
      <c r="C11" s="1192"/>
      <c r="D11" s="1193"/>
      <c r="E11" s="988"/>
    </row>
    <row r="12" spans="1:7" ht="15" customHeight="1">
      <c r="A12" s="1005" t="s">
        <v>823</v>
      </c>
      <c r="B12" s="979"/>
      <c r="C12" s="979"/>
      <c r="D12" s="979"/>
      <c r="E12" s="979"/>
    </row>
    <row r="13" spans="1:7">
      <c r="A13" s="278" t="s">
        <v>186</v>
      </c>
    </row>
  </sheetData>
  <mergeCells count="1">
    <mergeCell ref="D5:D6"/>
  </mergeCells>
  <pageMargins left="0.78740157480314965" right="0.78740157480314965" top="0.86614173228346458" bottom="0.78740157480314965" header="0.31496062992125984" footer="0.31496062992125984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17"/>
  <sheetViews>
    <sheetView workbookViewId="0"/>
  </sheetViews>
  <sheetFormatPr defaultColWidth="12" defaultRowHeight="12"/>
  <cols>
    <col min="1" max="1" width="37.140625" style="1206" customWidth="1"/>
    <col min="2" max="9" width="7.42578125" style="1206" customWidth="1"/>
    <col min="10" max="11" width="7.42578125" style="1213" customWidth="1"/>
    <col min="12" max="12" width="7.42578125" style="1206" customWidth="1"/>
    <col min="13" max="21" width="7.42578125" style="1213" customWidth="1"/>
    <col min="22" max="22" width="7.42578125" style="1206" customWidth="1"/>
    <col min="23" max="257" width="12" style="1206"/>
    <col min="258" max="258" width="37.140625" style="1206" customWidth="1"/>
    <col min="259" max="276" width="7.42578125" style="1206" customWidth="1"/>
    <col min="277" max="513" width="12" style="1206"/>
    <col min="514" max="514" width="37.140625" style="1206" customWidth="1"/>
    <col min="515" max="532" width="7.42578125" style="1206" customWidth="1"/>
    <col min="533" max="769" width="12" style="1206"/>
    <col min="770" max="770" width="37.140625" style="1206" customWidth="1"/>
    <col min="771" max="788" width="7.42578125" style="1206" customWidth="1"/>
    <col min="789" max="1025" width="12" style="1206"/>
    <col min="1026" max="1026" width="37.140625" style="1206" customWidth="1"/>
    <col min="1027" max="1044" width="7.42578125" style="1206" customWidth="1"/>
    <col min="1045" max="1281" width="12" style="1206"/>
    <col min="1282" max="1282" width="37.140625" style="1206" customWidth="1"/>
    <col min="1283" max="1300" width="7.42578125" style="1206" customWidth="1"/>
    <col min="1301" max="1537" width="12" style="1206"/>
    <col min="1538" max="1538" width="37.140625" style="1206" customWidth="1"/>
    <col min="1539" max="1556" width="7.42578125" style="1206" customWidth="1"/>
    <col min="1557" max="1793" width="12" style="1206"/>
    <col min="1794" max="1794" width="37.140625" style="1206" customWidth="1"/>
    <col min="1795" max="1812" width="7.42578125" style="1206" customWidth="1"/>
    <col min="1813" max="2049" width="12" style="1206"/>
    <col min="2050" max="2050" width="37.140625" style="1206" customWidth="1"/>
    <col min="2051" max="2068" width="7.42578125" style="1206" customWidth="1"/>
    <col min="2069" max="2305" width="12" style="1206"/>
    <col min="2306" max="2306" width="37.140625" style="1206" customWidth="1"/>
    <col min="2307" max="2324" width="7.42578125" style="1206" customWidth="1"/>
    <col min="2325" max="2561" width="12" style="1206"/>
    <col min="2562" max="2562" width="37.140625" style="1206" customWidth="1"/>
    <col min="2563" max="2580" width="7.42578125" style="1206" customWidth="1"/>
    <col min="2581" max="2817" width="12" style="1206"/>
    <col min="2818" max="2818" width="37.140625" style="1206" customWidth="1"/>
    <col min="2819" max="2836" width="7.42578125" style="1206" customWidth="1"/>
    <col min="2837" max="3073" width="12" style="1206"/>
    <col min="3074" max="3074" width="37.140625" style="1206" customWidth="1"/>
    <col min="3075" max="3092" width="7.42578125" style="1206" customWidth="1"/>
    <col min="3093" max="3329" width="12" style="1206"/>
    <col min="3330" max="3330" width="37.140625" style="1206" customWidth="1"/>
    <col min="3331" max="3348" width="7.42578125" style="1206" customWidth="1"/>
    <col min="3349" max="3585" width="12" style="1206"/>
    <col min="3586" max="3586" width="37.140625" style="1206" customWidth="1"/>
    <col min="3587" max="3604" width="7.42578125" style="1206" customWidth="1"/>
    <col min="3605" max="3841" width="12" style="1206"/>
    <col min="3842" max="3842" width="37.140625" style="1206" customWidth="1"/>
    <col min="3843" max="3860" width="7.42578125" style="1206" customWidth="1"/>
    <col min="3861" max="4097" width="12" style="1206"/>
    <col min="4098" max="4098" width="37.140625" style="1206" customWidth="1"/>
    <col min="4099" max="4116" width="7.42578125" style="1206" customWidth="1"/>
    <col min="4117" max="4353" width="12" style="1206"/>
    <col min="4354" max="4354" width="37.140625" style="1206" customWidth="1"/>
    <col min="4355" max="4372" width="7.42578125" style="1206" customWidth="1"/>
    <col min="4373" max="4609" width="12" style="1206"/>
    <col min="4610" max="4610" width="37.140625" style="1206" customWidth="1"/>
    <col min="4611" max="4628" width="7.42578125" style="1206" customWidth="1"/>
    <col min="4629" max="4865" width="12" style="1206"/>
    <col min="4866" max="4866" width="37.140625" style="1206" customWidth="1"/>
    <col min="4867" max="4884" width="7.42578125" style="1206" customWidth="1"/>
    <col min="4885" max="5121" width="12" style="1206"/>
    <col min="5122" max="5122" width="37.140625" style="1206" customWidth="1"/>
    <col min="5123" max="5140" width="7.42578125" style="1206" customWidth="1"/>
    <col min="5141" max="5377" width="12" style="1206"/>
    <col min="5378" max="5378" width="37.140625" style="1206" customWidth="1"/>
    <col min="5379" max="5396" width="7.42578125" style="1206" customWidth="1"/>
    <col min="5397" max="5633" width="12" style="1206"/>
    <col min="5634" max="5634" width="37.140625" style="1206" customWidth="1"/>
    <col min="5635" max="5652" width="7.42578125" style="1206" customWidth="1"/>
    <col min="5653" max="5889" width="12" style="1206"/>
    <col min="5890" max="5890" width="37.140625" style="1206" customWidth="1"/>
    <col min="5891" max="5908" width="7.42578125" style="1206" customWidth="1"/>
    <col min="5909" max="6145" width="12" style="1206"/>
    <col min="6146" max="6146" width="37.140625" style="1206" customWidth="1"/>
    <col min="6147" max="6164" width="7.42578125" style="1206" customWidth="1"/>
    <col min="6165" max="6401" width="12" style="1206"/>
    <col min="6402" max="6402" width="37.140625" style="1206" customWidth="1"/>
    <col min="6403" max="6420" width="7.42578125" style="1206" customWidth="1"/>
    <col min="6421" max="6657" width="12" style="1206"/>
    <col min="6658" max="6658" width="37.140625" style="1206" customWidth="1"/>
    <col min="6659" max="6676" width="7.42578125" style="1206" customWidth="1"/>
    <col min="6677" max="6913" width="12" style="1206"/>
    <col min="6914" max="6914" width="37.140625" style="1206" customWidth="1"/>
    <col min="6915" max="6932" width="7.42578125" style="1206" customWidth="1"/>
    <col min="6933" max="7169" width="12" style="1206"/>
    <col min="7170" max="7170" width="37.140625" style="1206" customWidth="1"/>
    <col min="7171" max="7188" width="7.42578125" style="1206" customWidth="1"/>
    <col min="7189" max="7425" width="12" style="1206"/>
    <col min="7426" max="7426" width="37.140625" style="1206" customWidth="1"/>
    <col min="7427" max="7444" width="7.42578125" style="1206" customWidth="1"/>
    <col min="7445" max="7681" width="12" style="1206"/>
    <col min="7682" max="7682" width="37.140625" style="1206" customWidth="1"/>
    <col min="7683" max="7700" width="7.42578125" style="1206" customWidth="1"/>
    <col min="7701" max="7937" width="12" style="1206"/>
    <col min="7938" max="7938" width="37.140625" style="1206" customWidth="1"/>
    <col min="7939" max="7956" width="7.42578125" style="1206" customWidth="1"/>
    <col min="7957" max="8193" width="12" style="1206"/>
    <col min="8194" max="8194" width="37.140625" style="1206" customWidth="1"/>
    <col min="8195" max="8212" width="7.42578125" style="1206" customWidth="1"/>
    <col min="8213" max="8449" width="12" style="1206"/>
    <col min="8450" max="8450" width="37.140625" style="1206" customWidth="1"/>
    <col min="8451" max="8468" width="7.42578125" style="1206" customWidth="1"/>
    <col min="8469" max="8705" width="12" style="1206"/>
    <col min="8706" max="8706" width="37.140625" style="1206" customWidth="1"/>
    <col min="8707" max="8724" width="7.42578125" style="1206" customWidth="1"/>
    <col min="8725" max="8961" width="12" style="1206"/>
    <col min="8962" max="8962" width="37.140625" style="1206" customWidth="1"/>
    <col min="8963" max="8980" width="7.42578125" style="1206" customWidth="1"/>
    <col min="8981" max="9217" width="12" style="1206"/>
    <col min="9218" max="9218" width="37.140625" style="1206" customWidth="1"/>
    <col min="9219" max="9236" width="7.42578125" style="1206" customWidth="1"/>
    <col min="9237" max="9473" width="12" style="1206"/>
    <col min="9474" max="9474" width="37.140625" style="1206" customWidth="1"/>
    <col min="9475" max="9492" width="7.42578125" style="1206" customWidth="1"/>
    <col min="9493" max="9729" width="12" style="1206"/>
    <col min="9730" max="9730" width="37.140625" style="1206" customWidth="1"/>
    <col min="9731" max="9748" width="7.42578125" style="1206" customWidth="1"/>
    <col min="9749" max="9985" width="12" style="1206"/>
    <col min="9986" max="9986" width="37.140625" style="1206" customWidth="1"/>
    <col min="9987" max="10004" width="7.42578125" style="1206" customWidth="1"/>
    <col min="10005" max="10241" width="12" style="1206"/>
    <col min="10242" max="10242" width="37.140625" style="1206" customWidth="1"/>
    <col min="10243" max="10260" width="7.42578125" style="1206" customWidth="1"/>
    <col min="10261" max="10497" width="12" style="1206"/>
    <col min="10498" max="10498" width="37.140625" style="1206" customWidth="1"/>
    <col min="10499" max="10516" width="7.42578125" style="1206" customWidth="1"/>
    <col min="10517" max="10753" width="12" style="1206"/>
    <col min="10754" max="10754" width="37.140625" style="1206" customWidth="1"/>
    <col min="10755" max="10772" width="7.42578125" style="1206" customWidth="1"/>
    <col min="10773" max="11009" width="12" style="1206"/>
    <col min="11010" max="11010" width="37.140625" style="1206" customWidth="1"/>
    <col min="11011" max="11028" width="7.42578125" style="1206" customWidth="1"/>
    <col min="11029" max="11265" width="12" style="1206"/>
    <col min="11266" max="11266" width="37.140625" style="1206" customWidth="1"/>
    <col min="11267" max="11284" width="7.42578125" style="1206" customWidth="1"/>
    <col min="11285" max="11521" width="12" style="1206"/>
    <col min="11522" max="11522" width="37.140625" style="1206" customWidth="1"/>
    <col min="11523" max="11540" width="7.42578125" style="1206" customWidth="1"/>
    <col min="11541" max="11777" width="12" style="1206"/>
    <col min="11778" max="11778" width="37.140625" style="1206" customWidth="1"/>
    <col min="11779" max="11796" width="7.42578125" style="1206" customWidth="1"/>
    <col min="11797" max="12033" width="12" style="1206"/>
    <col min="12034" max="12034" width="37.140625" style="1206" customWidth="1"/>
    <col min="12035" max="12052" width="7.42578125" style="1206" customWidth="1"/>
    <col min="12053" max="12289" width="12" style="1206"/>
    <col min="12290" max="12290" width="37.140625" style="1206" customWidth="1"/>
    <col min="12291" max="12308" width="7.42578125" style="1206" customWidth="1"/>
    <col min="12309" max="12545" width="12" style="1206"/>
    <col min="12546" max="12546" width="37.140625" style="1206" customWidth="1"/>
    <col min="12547" max="12564" width="7.42578125" style="1206" customWidth="1"/>
    <col min="12565" max="12801" width="12" style="1206"/>
    <col min="12802" max="12802" width="37.140625" style="1206" customWidth="1"/>
    <col min="12803" max="12820" width="7.42578125" style="1206" customWidth="1"/>
    <col min="12821" max="13057" width="12" style="1206"/>
    <col min="13058" max="13058" width="37.140625" style="1206" customWidth="1"/>
    <col min="13059" max="13076" width="7.42578125" style="1206" customWidth="1"/>
    <col min="13077" max="13313" width="12" style="1206"/>
    <col min="13314" max="13314" width="37.140625" style="1206" customWidth="1"/>
    <col min="13315" max="13332" width="7.42578125" style="1206" customWidth="1"/>
    <col min="13333" max="13569" width="12" style="1206"/>
    <col min="13570" max="13570" width="37.140625" style="1206" customWidth="1"/>
    <col min="13571" max="13588" width="7.42578125" style="1206" customWidth="1"/>
    <col min="13589" max="13825" width="12" style="1206"/>
    <col min="13826" max="13826" width="37.140625" style="1206" customWidth="1"/>
    <col min="13827" max="13844" width="7.42578125" style="1206" customWidth="1"/>
    <col min="13845" max="14081" width="12" style="1206"/>
    <col min="14082" max="14082" width="37.140625" style="1206" customWidth="1"/>
    <col min="14083" max="14100" width="7.42578125" style="1206" customWidth="1"/>
    <col min="14101" max="14337" width="12" style="1206"/>
    <col min="14338" max="14338" width="37.140625" style="1206" customWidth="1"/>
    <col min="14339" max="14356" width="7.42578125" style="1206" customWidth="1"/>
    <col min="14357" max="14593" width="12" style="1206"/>
    <col min="14594" max="14594" width="37.140625" style="1206" customWidth="1"/>
    <col min="14595" max="14612" width="7.42578125" style="1206" customWidth="1"/>
    <col min="14613" max="14849" width="12" style="1206"/>
    <col min="14850" max="14850" width="37.140625" style="1206" customWidth="1"/>
    <col min="14851" max="14868" width="7.42578125" style="1206" customWidth="1"/>
    <col min="14869" max="15105" width="12" style="1206"/>
    <col min="15106" max="15106" width="37.140625" style="1206" customWidth="1"/>
    <col min="15107" max="15124" width="7.42578125" style="1206" customWidth="1"/>
    <col min="15125" max="15361" width="12" style="1206"/>
    <col min="15362" max="15362" width="37.140625" style="1206" customWidth="1"/>
    <col min="15363" max="15380" width="7.42578125" style="1206" customWidth="1"/>
    <col min="15381" max="15617" width="12" style="1206"/>
    <col min="15618" max="15618" width="37.140625" style="1206" customWidth="1"/>
    <col min="15619" max="15636" width="7.42578125" style="1206" customWidth="1"/>
    <col min="15637" max="15873" width="12" style="1206"/>
    <col min="15874" max="15874" width="37.140625" style="1206" customWidth="1"/>
    <col min="15875" max="15892" width="7.42578125" style="1206" customWidth="1"/>
    <col min="15893" max="16129" width="12" style="1206"/>
    <col min="16130" max="16130" width="37.140625" style="1206" customWidth="1"/>
    <col min="16131" max="16148" width="7.42578125" style="1206" customWidth="1"/>
    <col min="16149" max="16384" width="12" style="1206"/>
  </cols>
  <sheetData>
    <row r="1" spans="1:22" s="1200" customFormat="1">
      <c r="G1" s="1201"/>
      <c r="H1" s="1201"/>
      <c r="I1" s="202"/>
      <c r="J1" s="202"/>
      <c r="K1" s="202"/>
      <c r="L1" s="202"/>
      <c r="Q1" s="202"/>
      <c r="R1" s="202"/>
      <c r="S1" s="1201"/>
      <c r="T1" s="202"/>
      <c r="U1" s="202"/>
      <c r="V1" s="202" t="s">
        <v>98</v>
      </c>
    </row>
    <row r="2" spans="1:22" s="1200" customFormat="1" ht="12" customHeight="1">
      <c r="E2" s="1202"/>
      <c r="F2" s="1202"/>
      <c r="G2" s="1202"/>
      <c r="H2" s="1202"/>
      <c r="I2" s="1202"/>
      <c r="J2" s="1202"/>
      <c r="K2" s="1202"/>
      <c r="L2" s="1202"/>
      <c r="Q2" s="971"/>
      <c r="R2" s="971"/>
      <c r="S2" s="1201"/>
      <c r="T2" s="971"/>
      <c r="U2" s="971"/>
      <c r="V2" s="1203" t="s">
        <v>769</v>
      </c>
    </row>
    <row r="3" spans="1:22" s="1200" customFormat="1" ht="11.25" customHeight="1">
      <c r="Q3" s="1204"/>
      <c r="R3" s="1204"/>
      <c r="S3" s="1201"/>
      <c r="T3" s="1204"/>
      <c r="U3" s="1204"/>
      <c r="V3" s="1205" t="s">
        <v>770</v>
      </c>
    </row>
    <row r="4" spans="1:22" ht="13.5" customHeight="1">
      <c r="D4" s="1207"/>
      <c r="E4" s="1207"/>
      <c r="F4" s="1207"/>
      <c r="G4" s="1207"/>
      <c r="H4" s="1207"/>
      <c r="I4" s="1208"/>
      <c r="J4" s="1209"/>
      <c r="K4" s="1209"/>
      <c r="L4" s="1208"/>
      <c r="M4" s="1209"/>
      <c r="N4" s="1209"/>
      <c r="O4" s="1209"/>
      <c r="P4" s="1209"/>
      <c r="Q4" s="1209"/>
      <c r="R4" s="1209"/>
      <c r="S4" s="1209"/>
      <c r="T4" s="1209"/>
      <c r="U4" s="1209"/>
      <c r="V4" s="1208"/>
    </row>
    <row r="5" spans="1:22" s="1210" customFormat="1">
      <c r="A5" s="816" t="s">
        <v>997</v>
      </c>
      <c r="I5" s="1211"/>
      <c r="J5" s="1212"/>
      <c r="K5" s="1212"/>
      <c r="L5" s="1211"/>
      <c r="M5" s="1212"/>
      <c r="N5" s="1212"/>
      <c r="O5" s="1212"/>
      <c r="P5" s="1212"/>
      <c r="Q5" s="1212"/>
      <c r="R5" s="1212"/>
      <c r="S5" s="1212"/>
      <c r="T5" s="1212"/>
      <c r="U5" s="1212"/>
      <c r="V5" s="1211"/>
    </row>
    <row r="6" spans="1:22" ht="6" customHeight="1"/>
    <row r="7" spans="1:22" ht="24.95" customHeight="1">
      <c r="A7" s="1214" t="s">
        <v>710</v>
      </c>
      <c r="B7" s="1215">
        <v>1995</v>
      </c>
      <c r="C7" s="1216">
        <v>2000</v>
      </c>
      <c r="D7" s="1216">
        <v>2001</v>
      </c>
      <c r="E7" s="1216">
        <v>2002</v>
      </c>
      <c r="F7" s="1216">
        <v>2003</v>
      </c>
      <c r="G7" s="1216">
        <v>2004</v>
      </c>
      <c r="H7" s="1216">
        <v>2005</v>
      </c>
      <c r="I7" s="1216">
        <v>2006</v>
      </c>
      <c r="J7" s="1216">
        <v>2007</v>
      </c>
      <c r="K7" s="1216">
        <v>2008</v>
      </c>
      <c r="L7" s="1216">
        <v>2009</v>
      </c>
      <c r="M7" s="1216">
        <v>2010</v>
      </c>
      <c r="N7" s="1216">
        <v>2011</v>
      </c>
      <c r="O7" s="1216">
        <v>2012</v>
      </c>
      <c r="P7" s="1216">
        <v>2013</v>
      </c>
      <c r="Q7" s="1216">
        <v>2014</v>
      </c>
      <c r="R7" s="1216">
        <v>2015</v>
      </c>
      <c r="S7" s="1216">
        <v>2016</v>
      </c>
      <c r="T7" s="1216">
        <v>2017</v>
      </c>
      <c r="U7" s="1216">
        <v>2018</v>
      </c>
      <c r="V7" s="1217">
        <v>2019</v>
      </c>
    </row>
    <row r="8" spans="1:22" ht="21" customHeight="1">
      <c r="A8" s="1218" t="s">
        <v>998</v>
      </c>
      <c r="B8" s="1219">
        <v>66818</v>
      </c>
      <c r="C8" s="1219">
        <v>96272</v>
      </c>
      <c r="D8" s="1219">
        <v>103577</v>
      </c>
      <c r="E8" s="1219">
        <v>109061</v>
      </c>
      <c r="F8" s="1219">
        <v>115744</v>
      </c>
      <c r="G8" s="1219">
        <v>125361</v>
      </c>
      <c r="H8" s="1219">
        <v>137636</v>
      </c>
      <c r="I8" s="1220">
        <v>155846</v>
      </c>
      <c r="J8" s="1220">
        <v>184133</v>
      </c>
      <c r="K8" s="1220">
        <v>207614</v>
      </c>
      <c r="L8" s="1220">
        <v>221089</v>
      </c>
      <c r="M8" s="1220">
        <v>237372</v>
      </c>
      <c r="N8" s="1220">
        <v>254227</v>
      </c>
      <c r="O8" s="1220">
        <v>269345</v>
      </c>
      <c r="P8" s="1220">
        <v>272157</v>
      </c>
      <c r="Q8" s="1220">
        <v>251748</v>
      </c>
      <c r="R8" s="1220">
        <v>227840</v>
      </c>
      <c r="S8" s="1220">
        <v>208493</v>
      </c>
      <c r="T8" s="1220">
        <v>217588</v>
      </c>
      <c r="U8" s="1220">
        <v>216239</v>
      </c>
      <c r="V8" s="1221">
        <v>223282</v>
      </c>
    </row>
    <row r="9" spans="1:22" ht="21" customHeight="1">
      <c r="A9" s="1222" t="s">
        <v>999</v>
      </c>
      <c r="B9" s="1219">
        <v>8535</v>
      </c>
      <c r="C9" s="1219">
        <v>9362</v>
      </c>
      <c r="D9" s="1219">
        <v>9432</v>
      </c>
      <c r="E9" s="1219">
        <v>8496</v>
      </c>
      <c r="F9" s="1219">
        <v>9080</v>
      </c>
      <c r="G9" s="1219">
        <v>11586</v>
      </c>
      <c r="H9" s="1219">
        <v>14494</v>
      </c>
      <c r="I9" s="1220">
        <v>20280</v>
      </c>
      <c r="J9" s="1220">
        <v>29016</v>
      </c>
      <c r="K9" s="1220">
        <v>24453</v>
      </c>
      <c r="L9" s="1220">
        <v>16101</v>
      </c>
      <c r="M9" s="1220">
        <v>19278</v>
      </c>
      <c r="N9" s="1220">
        <v>19538</v>
      </c>
      <c r="O9" s="1220">
        <v>17999</v>
      </c>
      <c r="P9" s="1220">
        <v>10847</v>
      </c>
      <c r="Q9" s="1220">
        <v>11169</v>
      </c>
      <c r="R9" s="1220">
        <v>11270</v>
      </c>
      <c r="S9" s="1220">
        <v>13645</v>
      </c>
      <c r="T9" s="1220">
        <v>13677</v>
      </c>
      <c r="U9" s="1220">
        <v>14526</v>
      </c>
      <c r="V9" s="1221">
        <v>14793</v>
      </c>
    </row>
    <row r="10" spans="1:22" ht="21" customHeight="1">
      <c r="A10" s="1222" t="s">
        <v>1000</v>
      </c>
      <c r="B10" s="1219">
        <v>27157</v>
      </c>
      <c r="C10" s="1219">
        <v>28822</v>
      </c>
      <c r="D10" s="1219">
        <v>26310</v>
      </c>
      <c r="E10" s="1219">
        <v>26213</v>
      </c>
      <c r="F10" s="1219">
        <v>28625</v>
      </c>
      <c r="G10" s="1219">
        <v>34218</v>
      </c>
      <c r="H10" s="1219">
        <v>38003</v>
      </c>
      <c r="I10" s="1220">
        <v>49368</v>
      </c>
      <c r="J10" s="1220">
        <v>59285</v>
      </c>
      <c r="K10" s="1220">
        <v>48506</v>
      </c>
      <c r="L10" s="1220">
        <v>38456</v>
      </c>
      <c r="M10" s="1220">
        <v>41734</v>
      </c>
      <c r="N10" s="1220">
        <v>40252</v>
      </c>
      <c r="O10" s="1220">
        <v>36477</v>
      </c>
      <c r="P10" s="1220">
        <v>24430</v>
      </c>
      <c r="Q10" s="1220">
        <v>22556</v>
      </c>
      <c r="R10" s="1220">
        <v>24318</v>
      </c>
      <c r="S10" s="1220">
        <v>27031</v>
      </c>
      <c r="T10" s="1220">
        <v>29050</v>
      </c>
      <c r="U10" s="1220">
        <v>32117</v>
      </c>
      <c r="V10" s="1221">
        <v>40994</v>
      </c>
    </row>
    <row r="11" spans="1:22" ht="21" customHeight="1">
      <c r="A11" s="1222" t="s">
        <v>1001</v>
      </c>
      <c r="B11" s="1219">
        <v>85694</v>
      </c>
      <c r="C11" s="1219">
        <v>101423</v>
      </c>
      <c r="D11" s="1219">
        <v>102053</v>
      </c>
      <c r="E11" s="1219">
        <v>111349</v>
      </c>
      <c r="F11" s="1219">
        <v>121897</v>
      </c>
      <c r="G11" s="1219">
        <v>154092</v>
      </c>
      <c r="H11" s="1219">
        <v>189933</v>
      </c>
      <c r="I11" s="1220">
        <v>257166</v>
      </c>
      <c r="J11" s="1220">
        <v>344228</v>
      </c>
      <c r="K11" s="1220">
        <v>354996</v>
      </c>
      <c r="L11" s="1220">
        <v>281362</v>
      </c>
      <c r="M11" s="1220">
        <v>301478</v>
      </c>
      <c r="N11" s="1220">
        <v>317177</v>
      </c>
      <c r="O11" s="1220">
        <v>326180</v>
      </c>
      <c r="P11" s="1220">
        <v>308219</v>
      </c>
      <c r="Q11" s="1220">
        <v>286552</v>
      </c>
      <c r="R11" s="1220">
        <v>282451</v>
      </c>
      <c r="S11" s="1220">
        <v>311133</v>
      </c>
      <c r="T11" s="1220">
        <v>325425</v>
      </c>
      <c r="U11" s="1220">
        <v>343855</v>
      </c>
      <c r="V11" s="1221">
        <v>344536</v>
      </c>
    </row>
    <row r="12" spans="1:22" ht="21" customHeight="1">
      <c r="A12" s="1222" t="s">
        <v>1002</v>
      </c>
      <c r="B12" s="1219">
        <v>33739</v>
      </c>
      <c r="C12" s="1219">
        <v>48266</v>
      </c>
      <c r="D12" s="1219">
        <v>46834</v>
      </c>
      <c r="E12" s="1219">
        <v>52246</v>
      </c>
      <c r="F12" s="1219">
        <v>55543</v>
      </c>
      <c r="G12" s="1219">
        <v>55585</v>
      </c>
      <c r="H12" s="1219">
        <v>57393</v>
      </c>
      <c r="I12" s="1220">
        <v>60151</v>
      </c>
      <c r="J12" s="1220">
        <v>57277</v>
      </c>
      <c r="K12" s="1220">
        <v>66275</v>
      </c>
      <c r="L12" s="1220">
        <v>74660</v>
      </c>
      <c r="M12" s="1220">
        <v>78001</v>
      </c>
      <c r="N12" s="1220">
        <v>42537</v>
      </c>
      <c r="O12" s="1220">
        <v>22492</v>
      </c>
      <c r="P12" s="1220">
        <v>10221</v>
      </c>
      <c r="Q12" s="1220">
        <v>3341</v>
      </c>
      <c r="R12" s="1220">
        <v>88318</v>
      </c>
      <c r="S12" s="1220">
        <v>88623</v>
      </c>
      <c r="T12" s="1220">
        <v>95687</v>
      </c>
      <c r="U12" s="1220">
        <v>102474</v>
      </c>
      <c r="V12" s="1221">
        <v>118026</v>
      </c>
    </row>
    <row r="13" spans="1:22" ht="21" customHeight="1">
      <c r="A13" s="1222" t="s">
        <v>1003</v>
      </c>
      <c r="B13" s="1219">
        <v>26248</v>
      </c>
      <c r="C13" s="1219">
        <v>39007</v>
      </c>
      <c r="D13" s="1219">
        <v>41598</v>
      </c>
      <c r="E13" s="1219">
        <v>46219</v>
      </c>
      <c r="F13" s="1219">
        <v>50115</v>
      </c>
      <c r="G13" s="1219">
        <v>47804</v>
      </c>
      <c r="H13" s="1219">
        <v>34572</v>
      </c>
      <c r="I13" s="1220">
        <v>35032</v>
      </c>
      <c r="J13" s="1220">
        <v>35341</v>
      </c>
      <c r="K13" s="1220">
        <v>37513</v>
      </c>
      <c r="L13" s="1220">
        <v>46763</v>
      </c>
      <c r="M13" s="1220">
        <v>54585</v>
      </c>
      <c r="N13" s="1220">
        <v>63462</v>
      </c>
      <c r="O13" s="1220">
        <v>73553</v>
      </c>
      <c r="P13" s="1220">
        <v>68261</v>
      </c>
      <c r="Q13" s="1220">
        <v>175734</v>
      </c>
      <c r="R13" s="1220">
        <v>173878</v>
      </c>
      <c r="S13" s="1220">
        <v>100541</v>
      </c>
      <c r="T13" s="1220">
        <v>80270</v>
      </c>
      <c r="U13" s="1220">
        <v>69711</v>
      </c>
      <c r="V13" s="1221">
        <v>109661</v>
      </c>
    </row>
    <row r="14" spans="1:22" ht="21" customHeight="1">
      <c r="A14" s="1223" t="s">
        <v>1004</v>
      </c>
      <c r="B14" s="1224">
        <v>33381</v>
      </c>
      <c r="C14" s="1224">
        <v>48736</v>
      </c>
      <c r="D14" s="1224">
        <v>49539</v>
      </c>
      <c r="E14" s="1224">
        <v>56050</v>
      </c>
      <c r="F14" s="1224">
        <v>58993</v>
      </c>
      <c r="G14" s="1224">
        <v>72412</v>
      </c>
      <c r="H14" s="1224">
        <v>81347</v>
      </c>
      <c r="I14" s="1225">
        <v>115736</v>
      </c>
      <c r="J14" s="1225">
        <v>160684</v>
      </c>
      <c r="K14" s="1225">
        <v>183872</v>
      </c>
      <c r="L14" s="1225">
        <v>124478</v>
      </c>
      <c r="M14" s="1225">
        <v>133237</v>
      </c>
      <c r="N14" s="1225">
        <v>137331</v>
      </c>
      <c r="O14" s="1225">
        <v>136820</v>
      </c>
      <c r="P14" s="1225">
        <v>122336</v>
      </c>
      <c r="Q14" s="1225">
        <v>133121</v>
      </c>
      <c r="R14" s="1225">
        <v>149408</v>
      </c>
      <c r="S14" s="1225">
        <v>131406</v>
      </c>
      <c r="T14" s="1225">
        <v>140591</v>
      </c>
      <c r="U14" s="1225">
        <v>140215</v>
      </c>
      <c r="V14" s="1226">
        <v>251335</v>
      </c>
    </row>
    <row r="15" spans="1:22" ht="14.25" customHeight="1">
      <c r="A15" s="1206" t="s">
        <v>1005</v>
      </c>
    </row>
    <row r="16" spans="1:22">
      <c r="A16" s="1206" t="s">
        <v>1006</v>
      </c>
    </row>
    <row r="17" spans="1:21" s="281" customFormat="1" ht="12.75">
      <c r="A17" s="278" t="s">
        <v>1007</v>
      </c>
      <c r="B17" s="279"/>
      <c r="C17" s="279"/>
      <c r="D17" s="279"/>
      <c r="E17" s="279"/>
      <c r="F17" s="279"/>
      <c r="G17" s="279"/>
      <c r="H17" s="280"/>
      <c r="P17" s="280"/>
      <c r="Q17" s="280"/>
      <c r="R17" s="280"/>
      <c r="S17" s="280"/>
      <c r="T17" s="280"/>
      <c r="U17" s="280"/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19"/>
  <sheetViews>
    <sheetView workbookViewId="0"/>
  </sheetViews>
  <sheetFormatPr defaultColWidth="12" defaultRowHeight="12"/>
  <cols>
    <col min="1" max="1" width="26.140625" style="1206" customWidth="1"/>
    <col min="2" max="9" width="6.5703125" style="1206" customWidth="1"/>
    <col min="10" max="21" width="6.5703125" style="1213" customWidth="1"/>
    <col min="22" max="22" width="6.5703125" style="1206" customWidth="1"/>
    <col min="23" max="257" width="12" style="1206"/>
    <col min="258" max="258" width="26.140625" style="1206" customWidth="1"/>
    <col min="259" max="276" width="6.5703125" style="1206" customWidth="1"/>
    <col min="277" max="513" width="12" style="1206"/>
    <col min="514" max="514" width="26.140625" style="1206" customWidth="1"/>
    <col min="515" max="532" width="6.5703125" style="1206" customWidth="1"/>
    <col min="533" max="769" width="12" style="1206"/>
    <col min="770" max="770" width="26.140625" style="1206" customWidth="1"/>
    <col min="771" max="788" width="6.5703125" style="1206" customWidth="1"/>
    <col min="789" max="1025" width="12" style="1206"/>
    <col min="1026" max="1026" width="26.140625" style="1206" customWidth="1"/>
    <col min="1027" max="1044" width="6.5703125" style="1206" customWidth="1"/>
    <col min="1045" max="1281" width="12" style="1206"/>
    <col min="1282" max="1282" width="26.140625" style="1206" customWidth="1"/>
    <col min="1283" max="1300" width="6.5703125" style="1206" customWidth="1"/>
    <col min="1301" max="1537" width="12" style="1206"/>
    <col min="1538" max="1538" width="26.140625" style="1206" customWidth="1"/>
    <col min="1539" max="1556" width="6.5703125" style="1206" customWidth="1"/>
    <col min="1557" max="1793" width="12" style="1206"/>
    <col min="1794" max="1794" width="26.140625" style="1206" customWidth="1"/>
    <col min="1795" max="1812" width="6.5703125" style="1206" customWidth="1"/>
    <col min="1813" max="2049" width="12" style="1206"/>
    <col min="2050" max="2050" width="26.140625" style="1206" customWidth="1"/>
    <col min="2051" max="2068" width="6.5703125" style="1206" customWidth="1"/>
    <col min="2069" max="2305" width="12" style="1206"/>
    <col min="2306" max="2306" width="26.140625" style="1206" customWidth="1"/>
    <col min="2307" max="2324" width="6.5703125" style="1206" customWidth="1"/>
    <col min="2325" max="2561" width="12" style="1206"/>
    <col min="2562" max="2562" width="26.140625" style="1206" customWidth="1"/>
    <col min="2563" max="2580" width="6.5703125" style="1206" customWidth="1"/>
    <col min="2581" max="2817" width="12" style="1206"/>
    <col min="2818" max="2818" width="26.140625" style="1206" customWidth="1"/>
    <col min="2819" max="2836" width="6.5703125" style="1206" customWidth="1"/>
    <col min="2837" max="3073" width="12" style="1206"/>
    <col min="3074" max="3074" width="26.140625" style="1206" customWidth="1"/>
    <col min="3075" max="3092" width="6.5703125" style="1206" customWidth="1"/>
    <col min="3093" max="3329" width="12" style="1206"/>
    <col min="3330" max="3330" width="26.140625" style="1206" customWidth="1"/>
    <col min="3331" max="3348" width="6.5703125" style="1206" customWidth="1"/>
    <col min="3349" max="3585" width="12" style="1206"/>
    <col min="3586" max="3586" width="26.140625" style="1206" customWidth="1"/>
    <col min="3587" max="3604" width="6.5703125" style="1206" customWidth="1"/>
    <col min="3605" max="3841" width="12" style="1206"/>
    <col min="3842" max="3842" width="26.140625" style="1206" customWidth="1"/>
    <col min="3843" max="3860" width="6.5703125" style="1206" customWidth="1"/>
    <col min="3861" max="4097" width="12" style="1206"/>
    <col min="4098" max="4098" width="26.140625" style="1206" customWidth="1"/>
    <col min="4099" max="4116" width="6.5703125" style="1206" customWidth="1"/>
    <col min="4117" max="4353" width="12" style="1206"/>
    <col min="4354" max="4354" width="26.140625" style="1206" customWidth="1"/>
    <col min="4355" max="4372" width="6.5703125" style="1206" customWidth="1"/>
    <col min="4373" max="4609" width="12" style="1206"/>
    <col min="4610" max="4610" width="26.140625" style="1206" customWidth="1"/>
    <col min="4611" max="4628" width="6.5703125" style="1206" customWidth="1"/>
    <col min="4629" max="4865" width="12" style="1206"/>
    <col min="4866" max="4866" width="26.140625" style="1206" customWidth="1"/>
    <col min="4867" max="4884" width="6.5703125" style="1206" customWidth="1"/>
    <col min="4885" max="5121" width="12" style="1206"/>
    <col min="5122" max="5122" width="26.140625" style="1206" customWidth="1"/>
    <col min="5123" max="5140" width="6.5703125" style="1206" customWidth="1"/>
    <col min="5141" max="5377" width="12" style="1206"/>
    <col min="5378" max="5378" width="26.140625" style="1206" customWidth="1"/>
    <col min="5379" max="5396" width="6.5703125" style="1206" customWidth="1"/>
    <col min="5397" max="5633" width="12" style="1206"/>
    <col min="5634" max="5634" width="26.140625" style="1206" customWidth="1"/>
    <col min="5635" max="5652" width="6.5703125" style="1206" customWidth="1"/>
    <col min="5653" max="5889" width="12" style="1206"/>
    <col min="5890" max="5890" width="26.140625" style="1206" customWidth="1"/>
    <col min="5891" max="5908" width="6.5703125" style="1206" customWidth="1"/>
    <col min="5909" max="6145" width="12" style="1206"/>
    <col min="6146" max="6146" width="26.140625" style="1206" customWidth="1"/>
    <col min="6147" max="6164" width="6.5703125" style="1206" customWidth="1"/>
    <col min="6165" max="6401" width="12" style="1206"/>
    <col min="6402" max="6402" width="26.140625" style="1206" customWidth="1"/>
    <col min="6403" max="6420" width="6.5703125" style="1206" customWidth="1"/>
    <col min="6421" max="6657" width="12" style="1206"/>
    <col min="6658" max="6658" width="26.140625" style="1206" customWidth="1"/>
    <col min="6659" max="6676" width="6.5703125" style="1206" customWidth="1"/>
    <col min="6677" max="6913" width="12" style="1206"/>
    <col min="6914" max="6914" width="26.140625" style="1206" customWidth="1"/>
    <col min="6915" max="6932" width="6.5703125" style="1206" customWidth="1"/>
    <col min="6933" max="7169" width="12" style="1206"/>
    <col min="7170" max="7170" width="26.140625" style="1206" customWidth="1"/>
    <col min="7171" max="7188" width="6.5703125" style="1206" customWidth="1"/>
    <col min="7189" max="7425" width="12" style="1206"/>
    <col min="7426" max="7426" width="26.140625" style="1206" customWidth="1"/>
    <col min="7427" max="7444" width="6.5703125" style="1206" customWidth="1"/>
    <col min="7445" max="7681" width="12" style="1206"/>
    <col min="7682" max="7682" width="26.140625" style="1206" customWidth="1"/>
    <col min="7683" max="7700" width="6.5703125" style="1206" customWidth="1"/>
    <col min="7701" max="7937" width="12" style="1206"/>
    <col min="7938" max="7938" width="26.140625" style="1206" customWidth="1"/>
    <col min="7939" max="7956" width="6.5703125" style="1206" customWidth="1"/>
    <col min="7957" max="8193" width="12" style="1206"/>
    <col min="8194" max="8194" width="26.140625" style="1206" customWidth="1"/>
    <col min="8195" max="8212" width="6.5703125" style="1206" customWidth="1"/>
    <col min="8213" max="8449" width="12" style="1206"/>
    <col min="8450" max="8450" width="26.140625" style="1206" customWidth="1"/>
    <col min="8451" max="8468" width="6.5703125" style="1206" customWidth="1"/>
    <col min="8469" max="8705" width="12" style="1206"/>
    <col min="8706" max="8706" width="26.140625" style="1206" customWidth="1"/>
    <col min="8707" max="8724" width="6.5703125" style="1206" customWidth="1"/>
    <col min="8725" max="8961" width="12" style="1206"/>
    <col min="8962" max="8962" width="26.140625" style="1206" customWidth="1"/>
    <col min="8963" max="8980" width="6.5703125" style="1206" customWidth="1"/>
    <col min="8981" max="9217" width="12" style="1206"/>
    <col min="9218" max="9218" width="26.140625" style="1206" customWidth="1"/>
    <col min="9219" max="9236" width="6.5703125" style="1206" customWidth="1"/>
    <col min="9237" max="9473" width="12" style="1206"/>
    <col min="9474" max="9474" width="26.140625" style="1206" customWidth="1"/>
    <col min="9475" max="9492" width="6.5703125" style="1206" customWidth="1"/>
    <col min="9493" max="9729" width="12" style="1206"/>
    <col min="9730" max="9730" width="26.140625" style="1206" customWidth="1"/>
    <col min="9731" max="9748" width="6.5703125" style="1206" customWidth="1"/>
    <col min="9749" max="9985" width="12" style="1206"/>
    <col min="9986" max="9986" width="26.140625" style="1206" customWidth="1"/>
    <col min="9987" max="10004" width="6.5703125" style="1206" customWidth="1"/>
    <col min="10005" max="10241" width="12" style="1206"/>
    <col min="10242" max="10242" width="26.140625" style="1206" customWidth="1"/>
    <col min="10243" max="10260" width="6.5703125" style="1206" customWidth="1"/>
    <col min="10261" max="10497" width="12" style="1206"/>
    <col min="10498" max="10498" width="26.140625" style="1206" customWidth="1"/>
    <col min="10499" max="10516" width="6.5703125" style="1206" customWidth="1"/>
    <col min="10517" max="10753" width="12" style="1206"/>
    <col min="10754" max="10754" width="26.140625" style="1206" customWidth="1"/>
    <col min="10755" max="10772" width="6.5703125" style="1206" customWidth="1"/>
    <col min="10773" max="11009" width="12" style="1206"/>
    <col min="11010" max="11010" width="26.140625" style="1206" customWidth="1"/>
    <col min="11011" max="11028" width="6.5703125" style="1206" customWidth="1"/>
    <col min="11029" max="11265" width="12" style="1206"/>
    <col min="11266" max="11266" width="26.140625" style="1206" customWidth="1"/>
    <col min="11267" max="11284" width="6.5703125" style="1206" customWidth="1"/>
    <col min="11285" max="11521" width="12" style="1206"/>
    <col min="11522" max="11522" width="26.140625" style="1206" customWidth="1"/>
    <col min="11523" max="11540" width="6.5703125" style="1206" customWidth="1"/>
    <col min="11541" max="11777" width="12" style="1206"/>
    <col min="11778" max="11778" width="26.140625" style="1206" customWidth="1"/>
    <col min="11779" max="11796" width="6.5703125" style="1206" customWidth="1"/>
    <col min="11797" max="12033" width="12" style="1206"/>
    <col min="12034" max="12034" width="26.140625" style="1206" customWidth="1"/>
    <col min="12035" max="12052" width="6.5703125" style="1206" customWidth="1"/>
    <col min="12053" max="12289" width="12" style="1206"/>
    <col min="12290" max="12290" width="26.140625" style="1206" customWidth="1"/>
    <col min="12291" max="12308" width="6.5703125" style="1206" customWidth="1"/>
    <col min="12309" max="12545" width="12" style="1206"/>
    <col min="12546" max="12546" width="26.140625" style="1206" customWidth="1"/>
    <col min="12547" max="12564" width="6.5703125" style="1206" customWidth="1"/>
    <col min="12565" max="12801" width="12" style="1206"/>
    <col min="12802" max="12802" width="26.140625" style="1206" customWidth="1"/>
    <col min="12803" max="12820" width="6.5703125" style="1206" customWidth="1"/>
    <col min="12821" max="13057" width="12" style="1206"/>
    <col min="13058" max="13058" width="26.140625" style="1206" customWidth="1"/>
    <col min="13059" max="13076" width="6.5703125" style="1206" customWidth="1"/>
    <col min="13077" max="13313" width="12" style="1206"/>
    <col min="13314" max="13314" width="26.140625" style="1206" customWidth="1"/>
    <col min="13315" max="13332" width="6.5703125" style="1206" customWidth="1"/>
    <col min="13333" max="13569" width="12" style="1206"/>
    <col min="13570" max="13570" width="26.140625" style="1206" customWidth="1"/>
    <col min="13571" max="13588" width="6.5703125" style="1206" customWidth="1"/>
    <col min="13589" max="13825" width="12" style="1206"/>
    <col min="13826" max="13826" width="26.140625" style="1206" customWidth="1"/>
    <col min="13827" max="13844" width="6.5703125" style="1206" customWidth="1"/>
    <col min="13845" max="14081" width="12" style="1206"/>
    <col min="14082" max="14082" width="26.140625" style="1206" customWidth="1"/>
    <col min="14083" max="14100" width="6.5703125" style="1206" customWidth="1"/>
    <col min="14101" max="14337" width="12" style="1206"/>
    <col min="14338" max="14338" width="26.140625" style="1206" customWidth="1"/>
    <col min="14339" max="14356" width="6.5703125" style="1206" customWidth="1"/>
    <col min="14357" max="14593" width="12" style="1206"/>
    <col min="14594" max="14594" width="26.140625" style="1206" customWidth="1"/>
    <col min="14595" max="14612" width="6.5703125" style="1206" customWidth="1"/>
    <col min="14613" max="14849" width="12" style="1206"/>
    <col min="14850" max="14850" width="26.140625" style="1206" customWidth="1"/>
    <col min="14851" max="14868" width="6.5703125" style="1206" customWidth="1"/>
    <col min="14869" max="15105" width="12" style="1206"/>
    <col min="15106" max="15106" width="26.140625" style="1206" customWidth="1"/>
    <col min="15107" max="15124" width="6.5703125" style="1206" customWidth="1"/>
    <col min="15125" max="15361" width="12" style="1206"/>
    <col min="15362" max="15362" width="26.140625" style="1206" customWidth="1"/>
    <col min="15363" max="15380" width="6.5703125" style="1206" customWidth="1"/>
    <col min="15381" max="15617" width="12" style="1206"/>
    <col min="15618" max="15618" width="26.140625" style="1206" customWidth="1"/>
    <col min="15619" max="15636" width="6.5703125" style="1206" customWidth="1"/>
    <col min="15637" max="15873" width="12" style="1206"/>
    <col min="15874" max="15874" width="26.140625" style="1206" customWidth="1"/>
    <col min="15875" max="15892" width="6.5703125" style="1206" customWidth="1"/>
    <col min="15893" max="16129" width="12" style="1206"/>
    <col min="16130" max="16130" width="26.140625" style="1206" customWidth="1"/>
    <col min="16131" max="16148" width="6.5703125" style="1206" customWidth="1"/>
    <col min="16149" max="16384" width="12" style="1206"/>
  </cols>
  <sheetData>
    <row r="1" spans="1:22" s="1200" customFormat="1">
      <c r="G1" s="1201"/>
      <c r="H1" s="1201"/>
      <c r="I1" s="202"/>
      <c r="J1" s="202"/>
      <c r="K1" s="202"/>
      <c r="L1" s="202"/>
      <c r="Q1" s="202"/>
      <c r="R1" s="202"/>
      <c r="T1" s="202"/>
      <c r="U1" s="202"/>
      <c r="V1" s="202" t="s">
        <v>98</v>
      </c>
    </row>
    <row r="2" spans="1:22" s="1200" customFormat="1" ht="12" customHeight="1">
      <c r="E2" s="1202"/>
      <c r="F2" s="1202"/>
      <c r="G2" s="1202"/>
      <c r="H2" s="1202"/>
      <c r="I2" s="1202"/>
      <c r="J2" s="1202"/>
      <c r="K2" s="1202"/>
      <c r="L2" s="1202"/>
      <c r="Q2" s="971"/>
      <c r="R2" s="971"/>
      <c r="T2" s="971"/>
      <c r="U2" s="971"/>
      <c r="V2" s="971" t="s">
        <v>769</v>
      </c>
    </row>
    <row r="3" spans="1:22" s="1200" customFormat="1" ht="11.25" customHeight="1">
      <c r="Q3" s="1204"/>
      <c r="R3" s="1204"/>
      <c r="T3" s="1204"/>
      <c r="U3" s="1204"/>
      <c r="V3" s="1204" t="s">
        <v>770</v>
      </c>
    </row>
    <row r="4" spans="1:22" ht="13.5" customHeight="1">
      <c r="C4" s="1207"/>
      <c r="D4" s="1207"/>
      <c r="E4" s="1207"/>
      <c r="F4" s="1207"/>
      <c r="G4" s="1207"/>
      <c r="H4" s="1208"/>
      <c r="I4" s="1209"/>
      <c r="J4" s="1209"/>
      <c r="K4" s="1208"/>
      <c r="L4" s="1209"/>
      <c r="M4" s="1208"/>
    </row>
    <row r="5" spans="1:22" s="1210" customFormat="1">
      <c r="A5" s="816" t="s">
        <v>1008</v>
      </c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</row>
    <row r="6" spans="1:22" ht="6" customHeight="1"/>
    <row r="7" spans="1:22" ht="28.9" customHeight="1">
      <c r="A7" s="1214" t="s">
        <v>1009</v>
      </c>
      <c r="B7" s="1215">
        <v>1995</v>
      </c>
      <c r="C7" s="1216">
        <v>2000</v>
      </c>
      <c r="D7" s="1216">
        <v>2001</v>
      </c>
      <c r="E7" s="1216">
        <v>2002</v>
      </c>
      <c r="F7" s="1216">
        <v>2003</v>
      </c>
      <c r="G7" s="1216">
        <v>2004</v>
      </c>
      <c r="H7" s="1216">
        <v>2005</v>
      </c>
      <c r="I7" s="1216">
        <v>2006</v>
      </c>
      <c r="J7" s="1216">
        <v>2007</v>
      </c>
      <c r="K7" s="1216">
        <v>2008</v>
      </c>
      <c r="L7" s="1216">
        <v>2009</v>
      </c>
      <c r="M7" s="1216">
        <v>2010</v>
      </c>
      <c r="N7" s="1216">
        <v>2011</v>
      </c>
      <c r="O7" s="1216">
        <v>2012</v>
      </c>
      <c r="P7" s="1216">
        <v>2013</v>
      </c>
      <c r="Q7" s="1216">
        <v>2014</v>
      </c>
      <c r="R7" s="1216">
        <v>2015</v>
      </c>
      <c r="S7" s="1216">
        <v>2016</v>
      </c>
      <c r="T7" s="1216">
        <v>2017</v>
      </c>
      <c r="U7" s="1216">
        <v>2018</v>
      </c>
      <c r="V7" s="1217">
        <v>2019</v>
      </c>
    </row>
    <row r="8" spans="1:22" ht="18.75" customHeight="1">
      <c r="A8" s="1218" t="s">
        <v>1010</v>
      </c>
      <c r="B8" s="1228">
        <v>1296</v>
      </c>
      <c r="C8" s="1228">
        <v>1355</v>
      </c>
      <c r="D8" s="1228">
        <v>1618</v>
      </c>
      <c r="E8" s="1228">
        <v>1496</v>
      </c>
      <c r="F8" s="1228">
        <v>1508</v>
      </c>
      <c r="G8" s="1228">
        <v>1627</v>
      </c>
      <c r="H8" s="1228">
        <v>1836</v>
      </c>
      <c r="I8" s="1229">
        <v>1824</v>
      </c>
      <c r="J8" s="1229">
        <v>1695</v>
      </c>
      <c r="K8" s="1229">
        <v>1637</v>
      </c>
      <c r="L8" s="1229">
        <v>1575</v>
      </c>
      <c r="M8" s="1229">
        <v>1421</v>
      </c>
      <c r="N8" s="1229">
        <v>1402</v>
      </c>
      <c r="O8" s="1229">
        <v>1501</v>
      </c>
      <c r="P8" s="1229">
        <v>1471</v>
      </c>
      <c r="Q8" s="1229">
        <v>1651</v>
      </c>
      <c r="R8" s="1229">
        <v>1829</v>
      </c>
      <c r="S8" s="1229">
        <v>2033</v>
      </c>
      <c r="T8" s="1229">
        <v>2088</v>
      </c>
      <c r="U8" s="1229">
        <v>2154</v>
      </c>
      <c r="V8" s="1230">
        <v>1902</v>
      </c>
    </row>
    <row r="9" spans="1:22" ht="18.75" customHeight="1">
      <c r="A9" s="1223" t="s">
        <v>1011</v>
      </c>
      <c r="B9" s="1231">
        <v>64</v>
      </c>
      <c r="C9" s="1231">
        <v>240</v>
      </c>
      <c r="D9" s="1231">
        <v>205</v>
      </c>
      <c r="E9" s="1231">
        <v>132</v>
      </c>
      <c r="F9" s="1231">
        <v>111</v>
      </c>
      <c r="G9" s="1231">
        <v>114</v>
      </c>
      <c r="H9" s="1231">
        <v>119</v>
      </c>
      <c r="I9" s="1232">
        <v>127</v>
      </c>
      <c r="J9" s="1232">
        <v>117</v>
      </c>
      <c r="K9" s="1232">
        <v>95</v>
      </c>
      <c r="L9" s="1232">
        <v>73</v>
      </c>
      <c r="M9" s="1232">
        <v>86</v>
      </c>
      <c r="N9" s="1232">
        <v>90</v>
      </c>
      <c r="O9" s="1232">
        <v>94</v>
      </c>
      <c r="P9" s="1232">
        <v>77</v>
      </c>
      <c r="Q9" s="1232">
        <v>83</v>
      </c>
      <c r="R9" s="1232">
        <v>71</v>
      </c>
      <c r="S9" s="1232">
        <v>62</v>
      </c>
      <c r="T9" s="1232">
        <v>87</v>
      </c>
      <c r="U9" s="1232">
        <v>73</v>
      </c>
      <c r="V9" s="1233">
        <v>110</v>
      </c>
    </row>
    <row r="10" spans="1:22" ht="14.25" customHeight="1">
      <c r="A10" s="1206" t="s">
        <v>1006</v>
      </c>
      <c r="B10" s="1234"/>
      <c r="C10" s="1234"/>
      <c r="D10" s="1234"/>
      <c r="E10" s="1234"/>
      <c r="F10" s="1234"/>
      <c r="G10" s="1234"/>
      <c r="H10" s="1234"/>
      <c r="I10" s="1234"/>
      <c r="J10" s="1235"/>
      <c r="K10" s="1235"/>
      <c r="L10" s="1235"/>
      <c r="M10" s="1235"/>
      <c r="N10" s="1235"/>
      <c r="O10" s="1235"/>
      <c r="P10" s="1235"/>
      <c r="Q10" s="1235"/>
      <c r="R10" s="1235"/>
      <c r="S10" s="1235"/>
      <c r="T10" s="1235"/>
      <c r="U10" s="1235"/>
    </row>
    <row r="11" spans="1:22" s="281" customFormat="1" ht="12.75">
      <c r="A11" s="278" t="s">
        <v>1007</v>
      </c>
      <c r="B11" s="279"/>
      <c r="C11" s="279"/>
      <c r="D11" s="279"/>
      <c r="E11" s="279"/>
      <c r="F11" s="279"/>
      <c r="G11" s="279"/>
      <c r="H11" s="280"/>
      <c r="P11" s="280"/>
      <c r="Q11" s="280"/>
      <c r="R11" s="280"/>
      <c r="S11" s="280"/>
      <c r="T11" s="280"/>
      <c r="U11" s="280"/>
    </row>
    <row r="13" spans="1:22" ht="15" customHeight="1">
      <c r="M13" s="1206"/>
      <c r="N13" s="1206"/>
      <c r="O13" s="1206"/>
      <c r="P13" s="1206"/>
    </row>
    <row r="14" spans="1:22">
      <c r="M14" s="1206"/>
      <c r="N14" s="1206"/>
      <c r="O14" s="1206"/>
      <c r="P14" s="1206"/>
    </row>
    <row r="15" spans="1:22">
      <c r="M15" s="1206"/>
      <c r="N15" s="1206"/>
      <c r="O15" s="1206"/>
      <c r="P15" s="1206"/>
    </row>
    <row r="16" spans="1:22">
      <c r="M16" s="1206"/>
      <c r="N16" s="1206"/>
      <c r="O16" s="1206"/>
      <c r="P16" s="1206"/>
    </row>
    <row r="17" spans="13:16">
      <c r="M17" s="1206"/>
      <c r="N17" s="1206"/>
      <c r="O17" s="1206"/>
      <c r="P17" s="1206"/>
    </row>
    <row r="18" spans="13:16">
      <c r="M18" s="1206"/>
      <c r="N18" s="1206"/>
      <c r="O18" s="1206"/>
      <c r="P18" s="1206"/>
    </row>
    <row r="19" spans="13:16">
      <c r="M19" s="1206"/>
      <c r="N19" s="1206"/>
      <c r="O19" s="1206"/>
      <c r="P19" s="120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45"/>
  <sheetViews>
    <sheetView workbookViewId="0"/>
  </sheetViews>
  <sheetFormatPr defaultColWidth="10.7109375" defaultRowHeight="12"/>
  <cols>
    <col min="1" max="1" width="20.28515625" style="36" customWidth="1"/>
    <col min="2" max="4" width="7" style="37" customWidth="1"/>
    <col min="5" max="19" width="7" style="39" customWidth="1"/>
    <col min="20" max="16384" width="10.7109375" style="36"/>
  </cols>
  <sheetData>
    <row r="1" spans="1:19">
      <c r="L1" s="58"/>
      <c r="M1" s="58"/>
      <c r="N1" s="58"/>
      <c r="O1" s="58"/>
      <c r="P1" s="58"/>
      <c r="Q1" s="58"/>
      <c r="R1" s="58"/>
      <c r="S1" s="58" t="s">
        <v>98</v>
      </c>
    </row>
    <row r="2" spans="1:19"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 t="s">
        <v>38</v>
      </c>
    </row>
    <row r="3" spans="1:19" ht="13.5" customHeight="1"/>
    <row r="4" spans="1:19" ht="15" customHeight="1">
      <c r="A4" s="270" t="s">
        <v>640</v>
      </c>
      <c r="F4" s="40"/>
      <c r="G4" s="40"/>
      <c r="I4" s="40"/>
      <c r="J4" s="40"/>
      <c r="L4" s="40"/>
      <c r="N4" s="40"/>
      <c r="O4" s="40"/>
      <c r="P4" s="1622" t="s">
        <v>62</v>
      </c>
      <c r="Q4" s="1622"/>
      <c r="R4" s="1622"/>
      <c r="S4" s="1622"/>
    </row>
    <row r="5" spans="1:19" ht="6" customHeight="1">
      <c r="B5" s="41"/>
      <c r="C5" s="41"/>
      <c r="D5" s="42"/>
      <c r="E5" s="42"/>
      <c r="F5" s="43"/>
      <c r="G5" s="43"/>
      <c r="H5" s="43"/>
      <c r="I5" s="43"/>
      <c r="J5" s="40"/>
      <c r="K5" s="43"/>
      <c r="L5" s="43"/>
      <c r="M5" s="43"/>
      <c r="N5" s="43"/>
      <c r="O5" s="43"/>
      <c r="P5" s="1623"/>
      <c r="Q5" s="1623"/>
      <c r="R5" s="1623"/>
      <c r="S5" s="1623"/>
    </row>
    <row r="6" spans="1:19" ht="26.25" customHeight="1">
      <c r="A6" s="44" t="s">
        <v>609</v>
      </c>
      <c r="B6" s="226" t="s">
        <v>99</v>
      </c>
      <c r="C6" s="45">
        <v>2002</v>
      </c>
      <c r="D6" s="45">
        <v>2003</v>
      </c>
      <c r="E6" s="45">
        <v>2004</v>
      </c>
      <c r="F6" s="45">
        <v>2005</v>
      </c>
      <c r="G6" s="45">
        <v>2006</v>
      </c>
      <c r="H6" s="45">
        <v>2007</v>
      </c>
      <c r="I6" s="45">
        <v>2008</v>
      </c>
      <c r="J6" s="45">
        <v>2009</v>
      </c>
      <c r="K6" s="45">
        <v>2010</v>
      </c>
      <c r="L6" s="45">
        <v>2011</v>
      </c>
      <c r="M6" s="45">
        <v>2012</v>
      </c>
      <c r="N6" s="45">
        <v>2013</v>
      </c>
      <c r="O6" s="45">
        <v>2014</v>
      </c>
      <c r="P6" s="45">
        <v>2015</v>
      </c>
      <c r="Q6" s="45">
        <v>2016</v>
      </c>
      <c r="R6" s="45">
        <v>2017</v>
      </c>
      <c r="S6" s="46">
        <v>2018</v>
      </c>
    </row>
    <row r="7" spans="1:19" ht="20.25" customHeight="1">
      <c r="A7" s="47" t="s">
        <v>100</v>
      </c>
      <c r="B7" s="48">
        <f>SUM(B8:B14)</f>
        <v>34304</v>
      </c>
      <c r="C7" s="48">
        <f>SUM(C8:C14)</f>
        <v>37489</v>
      </c>
      <c r="D7" s="48">
        <f>SUM(D8:D14)</f>
        <v>39530</v>
      </c>
      <c r="E7" s="48">
        <f>SUM(E8:E14)</f>
        <v>56320</v>
      </c>
      <c r="F7" s="49">
        <f>SUM(F8:F14)</f>
        <v>42406</v>
      </c>
      <c r="G7" s="49">
        <v>46216</v>
      </c>
      <c r="H7" s="49">
        <f t="shared" ref="H7:N7" si="0">SUM(H8:H14)</f>
        <v>61815</v>
      </c>
      <c r="I7" s="50">
        <f t="shared" si="0"/>
        <v>54842</v>
      </c>
      <c r="J7" s="50">
        <f t="shared" si="0"/>
        <v>28969</v>
      </c>
      <c r="K7" s="50">
        <f t="shared" si="0"/>
        <v>34551</v>
      </c>
      <c r="L7" s="50">
        <f t="shared" si="0"/>
        <v>26086</v>
      </c>
      <c r="M7" s="50">
        <f t="shared" si="0"/>
        <v>17774</v>
      </c>
      <c r="N7" s="50">
        <f t="shared" si="0"/>
        <v>10448</v>
      </c>
      <c r="O7" s="50">
        <f>SUM(O8:O14)</f>
        <v>14904</v>
      </c>
      <c r="P7" s="50">
        <f>SUM(P8:P14)</f>
        <v>21427</v>
      </c>
      <c r="Q7" s="50">
        <f>SUM(Q8:Q14)</f>
        <v>27359</v>
      </c>
      <c r="R7" s="50">
        <f>SUM(R8:R14)</f>
        <v>38108</v>
      </c>
      <c r="S7" s="839">
        <f>SUM(S8:S14)</f>
        <v>39351</v>
      </c>
    </row>
    <row r="8" spans="1:19" ht="12.75" customHeight="1">
      <c r="A8" s="51" t="s">
        <v>101</v>
      </c>
      <c r="B8" s="52">
        <v>3758</v>
      </c>
      <c r="C8" s="52">
        <v>5854</v>
      </c>
      <c r="D8" s="52">
        <v>5062</v>
      </c>
      <c r="E8" s="52">
        <v>10224</v>
      </c>
      <c r="F8" s="53">
        <v>4380</v>
      </c>
      <c r="G8" s="53">
        <v>3466</v>
      </c>
      <c r="H8" s="53">
        <v>3164</v>
      </c>
      <c r="I8" s="54">
        <v>2094</v>
      </c>
      <c r="J8" s="54">
        <v>607</v>
      </c>
      <c r="K8" s="54">
        <v>1057</v>
      </c>
      <c r="L8" s="54">
        <v>812</v>
      </c>
      <c r="M8" s="54">
        <v>1267</v>
      </c>
      <c r="N8" s="54">
        <v>534</v>
      </c>
      <c r="O8" s="54">
        <v>736</v>
      </c>
      <c r="P8" s="54">
        <v>529</v>
      </c>
      <c r="Q8" s="54">
        <v>781</v>
      </c>
      <c r="R8" s="54">
        <v>890</v>
      </c>
      <c r="S8" s="230">
        <v>1202</v>
      </c>
    </row>
    <row r="9" spans="1:19" ht="12.75" customHeight="1">
      <c r="A9" s="51" t="s">
        <v>102</v>
      </c>
      <c r="B9" s="52">
        <v>3588</v>
      </c>
      <c r="C9" s="52">
        <v>4066</v>
      </c>
      <c r="D9" s="52">
        <v>4393</v>
      </c>
      <c r="E9" s="52">
        <v>7267</v>
      </c>
      <c r="F9" s="53">
        <v>5783</v>
      </c>
      <c r="G9" s="53">
        <v>9556</v>
      </c>
      <c r="H9" s="53">
        <v>11216</v>
      </c>
      <c r="I9" s="54">
        <v>9664</v>
      </c>
      <c r="J9" s="54">
        <v>4762</v>
      </c>
      <c r="K9" s="54">
        <v>5811</v>
      </c>
      <c r="L9" s="54">
        <v>5207</v>
      </c>
      <c r="M9" s="54">
        <v>3498</v>
      </c>
      <c r="N9" s="54">
        <v>1760</v>
      </c>
      <c r="O9" s="54">
        <v>2658</v>
      </c>
      <c r="P9" s="54">
        <v>4282</v>
      </c>
      <c r="Q9" s="54">
        <v>4735</v>
      </c>
      <c r="R9" s="54">
        <v>4647</v>
      </c>
      <c r="S9" s="230">
        <v>3856</v>
      </c>
    </row>
    <row r="10" spans="1:19" ht="12.75" customHeight="1">
      <c r="A10" s="51" t="s">
        <v>103</v>
      </c>
      <c r="B10" s="52">
        <v>20944</v>
      </c>
      <c r="C10" s="52">
        <v>22165</v>
      </c>
      <c r="D10" s="52">
        <v>20881</v>
      </c>
      <c r="E10" s="52">
        <v>22295</v>
      </c>
      <c r="F10" s="53">
        <v>16243</v>
      </c>
      <c r="G10" s="53">
        <v>13951</v>
      </c>
      <c r="H10" s="53">
        <v>18958</v>
      </c>
      <c r="I10" s="54">
        <v>18724</v>
      </c>
      <c r="J10" s="54">
        <v>8431</v>
      </c>
      <c r="K10" s="54">
        <v>7291</v>
      </c>
      <c r="L10" s="54">
        <v>3964</v>
      </c>
      <c r="M10" s="54">
        <v>3193</v>
      </c>
      <c r="N10" s="54">
        <v>2472</v>
      </c>
      <c r="O10" s="54">
        <v>4197</v>
      </c>
      <c r="P10" s="54">
        <v>8278</v>
      </c>
      <c r="Q10" s="54">
        <v>8071</v>
      </c>
      <c r="R10" s="54">
        <v>9827</v>
      </c>
      <c r="S10" s="230">
        <v>10855</v>
      </c>
    </row>
    <row r="11" spans="1:19" ht="12.75" customHeight="1">
      <c r="A11" s="51" t="s">
        <v>104</v>
      </c>
      <c r="B11" s="52">
        <v>619</v>
      </c>
      <c r="C11" s="52">
        <v>222</v>
      </c>
      <c r="D11" s="52">
        <v>554</v>
      </c>
      <c r="E11" s="52">
        <v>821</v>
      </c>
      <c r="F11" s="53">
        <v>2122</v>
      </c>
      <c r="G11" s="53">
        <v>2922</v>
      </c>
      <c r="H11" s="53">
        <v>2550</v>
      </c>
      <c r="I11" s="54">
        <v>1262</v>
      </c>
      <c r="J11" s="54">
        <v>650</v>
      </c>
      <c r="K11" s="54">
        <v>748</v>
      </c>
      <c r="L11" s="54">
        <v>650</v>
      </c>
      <c r="M11" s="54">
        <v>593</v>
      </c>
      <c r="N11" s="54">
        <v>509</v>
      </c>
      <c r="O11" s="54">
        <v>194</v>
      </c>
      <c r="P11" s="54">
        <v>688</v>
      </c>
      <c r="Q11" s="54">
        <v>560</v>
      </c>
      <c r="R11" s="54">
        <v>866</v>
      </c>
      <c r="S11" s="230">
        <v>1271</v>
      </c>
    </row>
    <row r="12" spans="1:19" ht="12.75" customHeight="1">
      <c r="A12" s="51" t="s">
        <v>105</v>
      </c>
      <c r="B12" s="52">
        <v>2786</v>
      </c>
      <c r="C12" s="52">
        <v>1692</v>
      </c>
      <c r="D12" s="52">
        <v>2845</v>
      </c>
      <c r="E12" s="52">
        <v>2521</v>
      </c>
      <c r="F12" s="53">
        <v>1754</v>
      </c>
      <c r="G12" s="53">
        <v>1552</v>
      </c>
      <c r="H12" s="53">
        <v>2434</v>
      </c>
      <c r="I12" s="54">
        <v>2030</v>
      </c>
      <c r="J12" s="54">
        <v>615</v>
      </c>
      <c r="K12" s="54">
        <v>1302</v>
      </c>
      <c r="L12" s="54">
        <v>1227</v>
      </c>
      <c r="M12" s="54">
        <v>809</v>
      </c>
      <c r="N12" s="54">
        <v>553</v>
      </c>
      <c r="O12" s="54">
        <v>734</v>
      </c>
      <c r="P12" s="54">
        <v>1324</v>
      </c>
      <c r="Q12" s="54">
        <v>1480</v>
      </c>
      <c r="R12" s="54">
        <v>1516</v>
      </c>
      <c r="S12" s="230">
        <v>921</v>
      </c>
    </row>
    <row r="13" spans="1:19" ht="12.75" customHeight="1">
      <c r="A13" s="51" t="s">
        <v>106</v>
      </c>
      <c r="B13" s="52">
        <v>1539</v>
      </c>
      <c r="C13" s="52">
        <v>2162</v>
      </c>
      <c r="D13" s="52">
        <v>3105</v>
      </c>
      <c r="E13" s="52">
        <v>6131</v>
      </c>
      <c r="F13" s="53">
        <v>5013</v>
      </c>
      <c r="G13" s="53">
        <v>9754</v>
      </c>
      <c r="H13" s="53">
        <v>13829</v>
      </c>
      <c r="I13" s="54">
        <v>13320</v>
      </c>
      <c r="J13" s="54">
        <v>9782</v>
      </c>
      <c r="K13" s="54">
        <v>12233</v>
      </c>
      <c r="L13" s="54">
        <v>8676</v>
      </c>
      <c r="M13" s="54">
        <v>4962</v>
      </c>
      <c r="N13" s="54">
        <v>3157</v>
      </c>
      <c r="O13" s="54">
        <v>4199</v>
      </c>
      <c r="P13" s="54">
        <v>3803</v>
      </c>
      <c r="Q13" s="54">
        <v>6282</v>
      </c>
      <c r="R13" s="54">
        <v>15867</v>
      </c>
      <c r="S13" s="230">
        <v>16254</v>
      </c>
    </row>
    <row r="14" spans="1:19" ht="12.75" customHeight="1">
      <c r="A14" s="51" t="s">
        <v>426</v>
      </c>
      <c r="B14" s="52">
        <v>1070</v>
      </c>
      <c r="C14" s="52">
        <v>1328</v>
      </c>
      <c r="D14" s="52">
        <v>2690</v>
      </c>
      <c r="E14" s="52">
        <v>7061</v>
      </c>
      <c r="F14" s="53">
        <v>7111</v>
      </c>
      <c r="G14" s="53">
        <v>5015</v>
      </c>
      <c r="H14" s="53">
        <v>9664</v>
      </c>
      <c r="I14" s="54">
        <v>7748</v>
      </c>
      <c r="J14" s="54">
        <v>4122</v>
      </c>
      <c r="K14" s="54">
        <v>6109</v>
      </c>
      <c r="L14" s="54">
        <v>5550</v>
      </c>
      <c r="M14" s="54">
        <v>3452</v>
      </c>
      <c r="N14" s="54">
        <v>1463</v>
      </c>
      <c r="O14" s="54">
        <v>2186</v>
      </c>
      <c r="P14" s="54">
        <v>2523</v>
      </c>
      <c r="Q14" s="54">
        <v>5450</v>
      </c>
      <c r="R14" s="54">
        <v>4495</v>
      </c>
      <c r="S14" s="230">
        <v>4992</v>
      </c>
    </row>
    <row r="15" spans="1:19" ht="48">
      <c r="A15" s="234" t="s">
        <v>302</v>
      </c>
      <c r="B15" s="48">
        <f>SUM(B16:B25)</f>
        <v>5004</v>
      </c>
      <c r="C15" s="48">
        <f>SUM(C16:C25)</f>
        <v>4516</v>
      </c>
      <c r="D15" s="48">
        <f>SUM(D16:D25)</f>
        <v>5072</v>
      </c>
      <c r="E15" s="48">
        <f>SUM(E16:E25)</f>
        <v>10915</v>
      </c>
      <c r="F15" s="48">
        <f>SUM(F16:F25)</f>
        <v>4686</v>
      </c>
      <c r="G15" s="49">
        <v>4319</v>
      </c>
      <c r="H15" s="49">
        <f t="shared" ref="H15:N15" si="1">SUM(H16:H25)</f>
        <v>5205</v>
      </c>
      <c r="I15" s="50">
        <f t="shared" si="1"/>
        <v>6364</v>
      </c>
      <c r="J15" s="50">
        <f t="shared" si="1"/>
        <v>3320</v>
      </c>
      <c r="K15" s="822">
        <f t="shared" si="1"/>
        <v>3098</v>
      </c>
      <c r="L15" s="50">
        <f t="shared" si="1"/>
        <v>3371</v>
      </c>
      <c r="M15" s="50">
        <f t="shared" si="1"/>
        <v>1260</v>
      </c>
      <c r="N15" s="50">
        <f t="shared" si="1"/>
        <v>1473</v>
      </c>
      <c r="O15" s="50">
        <f>SUM(O16:O25)</f>
        <v>1301</v>
      </c>
      <c r="P15" s="50">
        <f>SUM(P16:P25)</f>
        <v>1805</v>
      </c>
      <c r="Q15" s="50">
        <f>SUM(Q16:Q25)</f>
        <v>2960</v>
      </c>
      <c r="R15" s="50">
        <f>SUM(R16:R25)</f>
        <v>2028</v>
      </c>
      <c r="S15" s="229">
        <f>SUM(S16:S25)</f>
        <v>3242</v>
      </c>
    </row>
    <row r="16" spans="1:19" ht="12.75" customHeight="1">
      <c r="A16" s="51" t="s">
        <v>107</v>
      </c>
      <c r="B16" s="52">
        <v>98</v>
      </c>
      <c r="C16" s="52">
        <v>203</v>
      </c>
      <c r="D16" s="52">
        <v>1020</v>
      </c>
      <c r="E16" s="52">
        <v>5811</v>
      </c>
      <c r="F16" s="52">
        <v>1835</v>
      </c>
      <c r="G16" s="53">
        <v>961</v>
      </c>
      <c r="H16" s="53">
        <v>1331</v>
      </c>
      <c r="I16" s="54">
        <v>1523</v>
      </c>
      <c r="J16" s="54">
        <v>1323</v>
      </c>
      <c r="K16" s="54">
        <v>1556</v>
      </c>
      <c r="L16" s="54">
        <v>1215</v>
      </c>
      <c r="M16" s="54">
        <v>522</v>
      </c>
      <c r="N16" s="54">
        <v>985</v>
      </c>
      <c r="O16" s="54">
        <v>711</v>
      </c>
      <c r="P16" s="54">
        <v>1224</v>
      </c>
      <c r="Q16" s="54">
        <v>2118</v>
      </c>
      <c r="R16" s="54">
        <v>1090</v>
      </c>
      <c r="S16" s="230">
        <v>1456</v>
      </c>
    </row>
    <row r="17" spans="1:19" ht="12.75" customHeight="1">
      <c r="A17" s="51" t="s">
        <v>101</v>
      </c>
      <c r="B17" s="52">
        <v>693</v>
      </c>
      <c r="C17" s="52">
        <v>477</v>
      </c>
      <c r="D17" s="52">
        <v>366</v>
      </c>
      <c r="E17" s="52">
        <v>321</v>
      </c>
      <c r="F17" s="52">
        <v>310</v>
      </c>
      <c r="G17" s="53">
        <v>198</v>
      </c>
      <c r="H17" s="53">
        <v>68</v>
      </c>
      <c r="I17" s="54">
        <v>89</v>
      </c>
      <c r="J17" s="54">
        <v>0</v>
      </c>
      <c r="K17" s="54">
        <v>0</v>
      </c>
      <c r="L17" s="54">
        <v>27</v>
      </c>
      <c r="M17" s="54">
        <v>0</v>
      </c>
      <c r="N17" s="54">
        <v>0</v>
      </c>
      <c r="O17" s="54">
        <v>21</v>
      </c>
      <c r="P17" s="54">
        <v>24</v>
      </c>
      <c r="Q17" s="54">
        <v>0</v>
      </c>
      <c r="R17" s="54">
        <v>0</v>
      </c>
      <c r="S17" s="230">
        <v>1</v>
      </c>
    </row>
    <row r="18" spans="1:19" ht="12.75" customHeight="1">
      <c r="A18" s="51" t="s">
        <v>108</v>
      </c>
      <c r="B18" s="52">
        <v>48</v>
      </c>
      <c r="C18" s="52">
        <v>82</v>
      </c>
      <c r="D18" s="52">
        <v>81</v>
      </c>
      <c r="E18" s="52">
        <v>78</v>
      </c>
      <c r="F18" s="52">
        <v>60</v>
      </c>
      <c r="G18" s="53">
        <v>64</v>
      </c>
      <c r="H18" s="53">
        <v>31</v>
      </c>
      <c r="I18" s="54">
        <v>67</v>
      </c>
      <c r="J18" s="54">
        <v>41</v>
      </c>
      <c r="K18" s="54">
        <v>27</v>
      </c>
      <c r="L18" s="54">
        <v>18</v>
      </c>
      <c r="M18" s="54">
        <v>14</v>
      </c>
      <c r="N18" s="54">
        <v>11</v>
      </c>
      <c r="O18" s="54">
        <v>19</v>
      </c>
      <c r="P18" s="54">
        <v>16</v>
      </c>
      <c r="Q18" s="54">
        <v>61</v>
      </c>
      <c r="R18" s="54">
        <v>25</v>
      </c>
      <c r="S18" s="230">
        <v>38</v>
      </c>
    </row>
    <row r="19" spans="1:19" ht="12.75" customHeight="1">
      <c r="A19" s="51" t="s">
        <v>109</v>
      </c>
      <c r="B19" s="52">
        <v>113</v>
      </c>
      <c r="C19" s="52">
        <v>284</v>
      </c>
      <c r="D19" s="52">
        <v>71</v>
      </c>
      <c r="E19" s="52">
        <v>169</v>
      </c>
      <c r="F19" s="52">
        <v>31</v>
      </c>
      <c r="G19" s="53">
        <v>371</v>
      </c>
      <c r="H19" s="53">
        <v>392</v>
      </c>
      <c r="I19" s="54">
        <v>698</v>
      </c>
      <c r="J19" s="54">
        <v>288</v>
      </c>
      <c r="K19" s="54">
        <v>268</v>
      </c>
      <c r="L19" s="54">
        <v>356</v>
      </c>
      <c r="M19" s="54">
        <v>137</v>
      </c>
      <c r="N19" s="54">
        <v>31</v>
      </c>
      <c r="O19" s="54">
        <v>30</v>
      </c>
      <c r="P19" s="54">
        <v>65</v>
      </c>
      <c r="Q19" s="54">
        <v>157</v>
      </c>
      <c r="R19" s="54">
        <v>135</v>
      </c>
      <c r="S19" s="230">
        <v>159</v>
      </c>
    </row>
    <row r="20" spans="1:19" ht="12.75" customHeight="1">
      <c r="A20" s="51" t="s">
        <v>110</v>
      </c>
      <c r="B20" s="52">
        <v>294</v>
      </c>
      <c r="C20" s="52">
        <v>189</v>
      </c>
      <c r="D20" s="52">
        <v>254</v>
      </c>
      <c r="E20" s="52">
        <v>131</v>
      </c>
      <c r="F20" s="52">
        <v>177</v>
      </c>
      <c r="G20" s="53">
        <v>200</v>
      </c>
      <c r="H20" s="53">
        <v>276</v>
      </c>
      <c r="I20" s="54">
        <v>704</v>
      </c>
      <c r="J20" s="54">
        <v>86</v>
      </c>
      <c r="K20" s="54">
        <v>385</v>
      </c>
      <c r="L20" s="54">
        <v>604</v>
      </c>
      <c r="M20" s="54">
        <v>70</v>
      </c>
      <c r="N20" s="54">
        <v>54</v>
      </c>
      <c r="O20" s="54">
        <v>0</v>
      </c>
      <c r="P20" s="54">
        <v>41</v>
      </c>
      <c r="Q20" s="54">
        <v>27</v>
      </c>
      <c r="R20" s="54">
        <v>74</v>
      </c>
      <c r="S20" s="230">
        <v>187</v>
      </c>
    </row>
    <row r="21" spans="1:19" ht="12.75" customHeight="1">
      <c r="A21" s="51" t="s">
        <v>103</v>
      </c>
      <c r="B21" s="52">
        <v>2431</v>
      </c>
      <c r="C21" s="52">
        <v>2216</v>
      </c>
      <c r="D21" s="52">
        <v>2304</v>
      </c>
      <c r="E21" s="52">
        <v>3008</v>
      </c>
      <c r="F21" s="52">
        <v>1395</v>
      </c>
      <c r="G21" s="53">
        <v>1525</v>
      </c>
      <c r="H21" s="53">
        <v>1705</v>
      </c>
      <c r="I21" s="54">
        <v>1426</v>
      </c>
      <c r="J21" s="54">
        <v>232</v>
      </c>
      <c r="K21" s="54">
        <v>110</v>
      </c>
      <c r="L21" s="54">
        <v>84</v>
      </c>
      <c r="M21" s="54">
        <v>24</v>
      </c>
      <c r="N21" s="54">
        <v>15</v>
      </c>
      <c r="O21" s="54">
        <v>42</v>
      </c>
      <c r="P21" s="54">
        <v>28</v>
      </c>
      <c r="Q21" s="54">
        <v>61</v>
      </c>
      <c r="R21" s="54">
        <v>65</v>
      </c>
      <c r="S21" s="230">
        <v>98</v>
      </c>
    </row>
    <row r="22" spans="1:19" ht="12.75" customHeight="1">
      <c r="A22" s="51" t="s">
        <v>606</v>
      </c>
      <c r="B22" s="52">
        <v>8</v>
      </c>
      <c r="C22" s="52">
        <v>2</v>
      </c>
      <c r="D22" s="52">
        <v>0</v>
      </c>
      <c r="E22" s="52">
        <v>32</v>
      </c>
      <c r="F22" s="52">
        <v>24</v>
      </c>
      <c r="G22" s="53">
        <v>82</v>
      </c>
      <c r="H22" s="53">
        <v>194</v>
      </c>
      <c r="I22" s="54">
        <v>348</v>
      </c>
      <c r="J22" s="54">
        <v>127</v>
      </c>
      <c r="K22" s="54">
        <v>87</v>
      </c>
      <c r="L22" s="54">
        <v>298</v>
      </c>
      <c r="M22" s="54">
        <v>50</v>
      </c>
      <c r="N22" s="54">
        <v>6</v>
      </c>
      <c r="O22" s="54">
        <v>9</v>
      </c>
      <c r="P22" s="54">
        <v>8</v>
      </c>
      <c r="Q22" s="54">
        <v>52</v>
      </c>
      <c r="R22" s="54">
        <v>236</v>
      </c>
      <c r="S22" s="230">
        <v>376</v>
      </c>
    </row>
    <row r="23" spans="1:19" ht="12.75" customHeight="1">
      <c r="A23" s="51" t="s">
        <v>111</v>
      </c>
      <c r="B23" s="52">
        <v>686</v>
      </c>
      <c r="C23" s="52">
        <v>613</v>
      </c>
      <c r="D23" s="52">
        <v>582</v>
      </c>
      <c r="E23" s="52">
        <v>833</v>
      </c>
      <c r="F23" s="52">
        <v>266</v>
      </c>
      <c r="G23" s="53">
        <v>473</v>
      </c>
      <c r="H23" s="53">
        <v>648</v>
      </c>
      <c r="I23" s="54">
        <v>819</v>
      </c>
      <c r="J23" s="54">
        <v>462</v>
      </c>
      <c r="K23" s="54">
        <v>260</v>
      </c>
      <c r="L23" s="54">
        <v>400</v>
      </c>
      <c r="M23" s="54">
        <v>258</v>
      </c>
      <c r="N23" s="54">
        <v>205</v>
      </c>
      <c r="O23" s="54">
        <v>354</v>
      </c>
      <c r="P23" s="54">
        <v>280</v>
      </c>
      <c r="Q23" s="54">
        <v>236</v>
      </c>
      <c r="R23" s="54">
        <v>99</v>
      </c>
      <c r="S23" s="230">
        <v>187</v>
      </c>
    </row>
    <row r="24" spans="1:19" ht="12.75" customHeight="1">
      <c r="A24" s="51" t="s">
        <v>106</v>
      </c>
      <c r="B24" s="52">
        <v>19</v>
      </c>
      <c r="C24" s="52">
        <v>15</v>
      </c>
      <c r="D24" s="52">
        <v>27</v>
      </c>
      <c r="E24" s="52">
        <v>157</v>
      </c>
      <c r="F24" s="52">
        <v>110</v>
      </c>
      <c r="G24" s="53">
        <v>63</v>
      </c>
      <c r="H24" s="53">
        <v>106</v>
      </c>
      <c r="I24" s="54">
        <v>55</v>
      </c>
      <c r="J24" s="54">
        <v>378</v>
      </c>
      <c r="K24" s="54">
        <v>137</v>
      </c>
      <c r="L24" s="54">
        <v>79</v>
      </c>
      <c r="M24" s="54">
        <v>18</v>
      </c>
      <c r="N24" s="54">
        <v>22</v>
      </c>
      <c r="O24" s="54">
        <v>34</v>
      </c>
      <c r="P24" s="54">
        <v>34</v>
      </c>
      <c r="Q24" s="54">
        <v>44</v>
      </c>
      <c r="R24" s="54">
        <v>200</v>
      </c>
      <c r="S24" s="230">
        <v>361</v>
      </c>
    </row>
    <row r="25" spans="1:19" ht="12.75" customHeight="1">
      <c r="A25" s="51" t="s">
        <v>426</v>
      </c>
      <c r="B25" s="52">
        <v>614</v>
      </c>
      <c r="C25" s="52">
        <v>435</v>
      </c>
      <c r="D25" s="52">
        <v>367</v>
      </c>
      <c r="E25" s="52">
        <v>375</v>
      </c>
      <c r="F25" s="52">
        <v>478</v>
      </c>
      <c r="G25" s="53">
        <v>382</v>
      </c>
      <c r="H25" s="53">
        <v>454</v>
      </c>
      <c r="I25" s="54">
        <v>635</v>
      </c>
      <c r="J25" s="54">
        <v>383</v>
      </c>
      <c r="K25" s="54">
        <v>268</v>
      </c>
      <c r="L25" s="54">
        <v>290</v>
      </c>
      <c r="M25" s="54">
        <v>167</v>
      </c>
      <c r="N25" s="54">
        <v>144</v>
      </c>
      <c r="O25" s="54">
        <v>81</v>
      </c>
      <c r="P25" s="54">
        <v>85</v>
      </c>
      <c r="Q25" s="54">
        <v>204</v>
      </c>
      <c r="R25" s="54">
        <v>104</v>
      </c>
      <c r="S25" s="230">
        <v>379</v>
      </c>
    </row>
    <row r="26" spans="1:19" ht="36">
      <c r="A26" s="234" t="s">
        <v>427</v>
      </c>
      <c r="B26" s="48">
        <f>SUM(B27:B36)</f>
        <v>12507</v>
      </c>
      <c r="C26" s="48">
        <f>SUM(C27:C36)</f>
        <v>11978</v>
      </c>
      <c r="D26" s="48">
        <f>SUM(D27:D36)</f>
        <v>7631</v>
      </c>
      <c r="E26" s="48">
        <f>SUM(E27:E36)</f>
        <v>7912</v>
      </c>
      <c r="F26" s="48">
        <f>SUM(F27:F36)</f>
        <v>6366</v>
      </c>
      <c r="G26" s="49">
        <v>5649</v>
      </c>
      <c r="H26" s="49">
        <f t="shared" ref="H26:N26" si="2">SUM(H27:H36)</f>
        <v>6910</v>
      </c>
      <c r="I26" s="50">
        <f t="shared" si="2"/>
        <v>9009</v>
      </c>
      <c r="J26" s="50">
        <f t="shared" si="2"/>
        <v>3448</v>
      </c>
      <c r="K26" s="50">
        <f t="shared" si="2"/>
        <v>4730</v>
      </c>
      <c r="L26" s="50">
        <f t="shared" si="2"/>
        <v>2623</v>
      </c>
      <c r="M26" s="50">
        <f t="shared" si="2"/>
        <v>1540</v>
      </c>
      <c r="N26" s="50">
        <f t="shared" si="2"/>
        <v>645</v>
      </c>
      <c r="O26" s="50">
        <f>SUM(O27:O36)</f>
        <v>1062</v>
      </c>
      <c r="P26" s="50">
        <f>SUM(P27:P36)</f>
        <v>1563</v>
      </c>
      <c r="Q26" s="50">
        <f>SUM(Q27:Q36)</f>
        <v>2243</v>
      </c>
      <c r="R26" s="50">
        <f>SUM(R27:R36)</f>
        <v>3773</v>
      </c>
      <c r="S26" s="229">
        <f>SUM(S27:S36)</f>
        <v>3780</v>
      </c>
    </row>
    <row r="27" spans="1:19" ht="12.75" customHeight="1">
      <c r="A27" s="51" t="s">
        <v>101</v>
      </c>
      <c r="B27" s="52">
        <v>1656</v>
      </c>
      <c r="C27" s="52">
        <v>1238</v>
      </c>
      <c r="D27" s="52">
        <v>687</v>
      </c>
      <c r="E27" s="52">
        <v>684</v>
      </c>
      <c r="F27" s="52">
        <v>487</v>
      </c>
      <c r="G27" s="53">
        <v>346</v>
      </c>
      <c r="H27" s="53">
        <v>366</v>
      </c>
      <c r="I27" s="54">
        <v>615</v>
      </c>
      <c r="J27" s="54">
        <v>170</v>
      </c>
      <c r="K27" s="54">
        <v>244</v>
      </c>
      <c r="L27" s="54">
        <v>164</v>
      </c>
      <c r="M27" s="54">
        <v>111</v>
      </c>
      <c r="N27" s="54">
        <v>13</v>
      </c>
      <c r="O27" s="54">
        <v>35</v>
      </c>
      <c r="P27" s="54">
        <v>141</v>
      </c>
      <c r="Q27" s="54">
        <v>127</v>
      </c>
      <c r="R27" s="54">
        <v>194</v>
      </c>
      <c r="S27" s="230">
        <v>194</v>
      </c>
    </row>
    <row r="28" spans="1:19" ht="12.75" customHeight="1">
      <c r="A28" s="51" t="s">
        <v>102</v>
      </c>
      <c r="B28" s="52">
        <v>1157</v>
      </c>
      <c r="C28" s="52">
        <v>843</v>
      </c>
      <c r="D28" s="52">
        <v>404</v>
      </c>
      <c r="E28" s="52">
        <v>379</v>
      </c>
      <c r="F28" s="52">
        <v>276</v>
      </c>
      <c r="G28" s="53">
        <v>412</v>
      </c>
      <c r="H28" s="53">
        <v>551</v>
      </c>
      <c r="I28" s="54">
        <v>458</v>
      </c>
      <c r="J28" s="54">
        <v>224</v>
      </c>
      <c r="K28" s="54">
        <v>691</v>
      </c>
      <c r="L28" s="54">
        <v>374</v>
      </c>
      <c r="M28" s="54">
        <v>384</v>
      </c>
      <c r="N28" s="54">
        <v>74</v>
      </c>
      <c r="O28" s="54">
        <v>58</v>
      </c>
      <c r="P28" s="54">
        <v>61</v>
      </c>
      <c r="Q28" s="54">
        <v>105</v>
      </c>
      <c r="R28" s="54">
        <v>626</v>
      </c>
      <c r="S28" s="230">
        <v>230</v>
      </c>
    </row>
    <row r="29" spans="1:19" ht="12.75" customHeight="1">
      <c r="A29" s="51" t="s">
        <v>110</v>
      </c>
      <c r="B29" s="52">
        <v>275</v>
      </c>
      <c r="C29" s="52">
        <v>272</v>
      </c>
      <c r="D29" s="52">
        <v>195</v>
      </c>
      <c r="E29" s="52">
        <v>285</v>
      </c>
      <c r="F29" s="52">
        <v>203</v>
      </c>
      <c r="G29" s="53">
        <v>220</v>
      </c>
      <c r="H29" s="53">
        <v>323</v>
      </c>
      <c r="I29" s="54">
        <v>314</v>
      </c>
      <c r="J29" s="54">
        <v>177</v>
      </c>
      <c r="K29" s="54">
        <v>149</v>
      </c>
      <c r="L29" s="54">
        <v>104</v>
      </c>
      <c r="M29" s="54">
        <v>90</v>
      </c>
      <c r="N29" s="54">
        <v>22</v>
      </c>
      <c r="O29" s="54">
        <v>58</v>
      </c>
      <c r="P29" s="54">
        <v>62</v>
      </c>
      <c r="Q29" s="54">
        <v>69</v>
      </c>
      <c r="R29" s="54">
        <v>93</v>
      </c>
      <c r="S29" s="230">
        <v>160</v>
      </c>
    </row>
    <row r="30" spans="1:19" ht="12.75" customHeight="1">
      <c r="A30" s="51" t="s">
        <v>103</v>
      </c>
      <c r="B30" s="52">
        <v>5583</v>
      </c>
      <c r="C30" s="52">
        <v>6305</v>
      </c>
      <c r="D30" s="52">
        <v>4448</v>
      </c>
      <c r="E30" s="52">
        <v>3456</v>
      </c>
      <c r="F30" s="52">
        <v>1899</v>
      </c>
      <c r="G30" s="53">
        <v>1151</v>
      </c>
      <c r="H30" s="53">
        <v>928</v>
      </c>
      <c r="I30" s="54">
        <v>1408</v>
      </c>
      <c r="J30" s="54">
        <v>70</v>
      </c>
      <c r="K30" s="54">
        <v>55</v>
      </c>
      <c r="L30" s="54">
        <v>60</v>
      </c>
      <c r="M30" s="54">
        <v>11</v>
      </c>
      <c r="N30" s="54">
        <v>7</v>
      </c>
      <c r="O30" s="54">
        <v>3</v>
      </c>
      <c r="P30" s="54">
        <v>4</v>
      </c>
      <c r="Q30" s="54">
        <v>10</v>
      </c>
      <c r="R30" s="54">
        <v>3</v>
      </c>
      <c r="S30" s="230">
        <v>12</v>
      </c>
    </row>
    <row r="31" spans="1:19" ht="12.75" customHeight="1">
      <c r="A31" s="51" t="s">
        <v>113</v>
      </c>
      <c r="B31" s="52">
        <v>8</v>
      </c>
      <c r="C31" s="52">
        <v>0</v>
      </c>
      <c r="D31" s="52">
        <v>54</v>
      </c>
      <c r="E31" s="52">
        <v>332</v>
      </c>
      <c r="F31" s="52">
        <v>389</v>
      </c>
      <c r="G31" s="53">
        <v>252</v>
      </c>
      <c r="H31" s="53">
        <v>118</v>
      </c>
      <c r="I31" s="54">
        <v>77</v>
      </c>
      <c r="J31" s="54">
        <v>3</v>
      </c>
      <c r="K31" s="54">
        <v>0</v>
      </c>
      <c r="L31" s="54">
        <v>2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852">
        <v>0</v>
      </c>
      <c r="S31" s="230">
        <v>0</v>
      </c>
    </row>
    <row r="32" spans="1:19" ht="12.75" customHeight="1">
      <c r="A32" s="51" t="s">
        <v>105</v>
      </c>
      <c r="B32" s="52">
        <v>1183</v>
      </c>
      <c r="C32" s="52">
        <v>979</v>
      </c>
      <c r="D32" s="52">
        <v>159</v>
      </c>
      <c r="E32" s="52">
        <v>259</v>
      </c>
      <c r="F32" s="52">
        <v>268</v>
      </c>
      <c r="G32" s="53">
        <v>622</v>
      </c>
      <c r="H32" s="53">
        <v>791</v>
      </c>
      <c r="I32" s="54">
        <v>753</v>
      </c>
      <c r="J32" s="54">
        <v>106</v>
      </c>
      <c r="K32" s="54">
        <v>289</v>
      </c>
      <c r="L32" s="54">
        <v>135</v>
      </c>
      <c r="M32" s="54">
        <v>106</v>
      </c>
      <c r="N32" s="54">
        <v>60</v>
      </c>
      <c r="O32" s="54">
        <v>66</v>
      </c>
      <c r="P32" s="54">
        <v>171</v>
      </c>
      <c r="Q32" s="54">
        <v>263</v>
      </c>
      <c r="R32" s="852">
        <v>271</v>
      </c>
      <c r="S32" s="230">
        <v>209</v>
      </c>
    </row>
    <row r="33" spans="1:19" ht="12.75" customHeight="1">
      <c r="A33" s="51" t="s">
        <v>112</v>
      </c>
      <c r="B33" s="52">
        <v>1740</v>
      </c>
      <c r="C33" s="52">
        <v>1431</v>
      </c>
      <c r="D33" s="52">
        <v>741</v>
      </c>
      <c r="E33" s="52">
        <v>1575</v>
      </c>
      <c r="F33" s="52">
        <v>1237</v>
      </c>
      <c r="G33" s="53">
        <v>437</v>
      </c>
      <c r="H33" s="53">
        <v>1328</v>
      </c>
      <c r="I33" s="54">
        <v>1350</v>
      </c>
      <c r="J33" s="54">
        <v>157</v>
      </c>
      <c r="K33" s="54">
        <v>535</v>
      </c>
      <c r="L33" s="54">
        <v>121</v>
      </c>
      <c r="M33" s="54">
        <v>10</v>
      </c>
      <c r="N33" s="54">
        <v>31</v>
      </c>
      <c r="O33" s="54">
        <v>112</v>
      </c>
      <c r="P33" s="54">
        <v>94</v>
      </c>
      <c r="Q33" s="54">
        <v>115</v>
      </c>
      <c r="R33" s="852">
        <v>224</v>
      </c>
      <c r="S33" s="230">
        <v>112</v>
      </c>
    </row>
    <row r="34" spans="1:19" ht="12.75" customHeight="1">
      <c r="A34" s="51" t="s">
        <v>607</v>
      </c>
      <c r="B34" s="52">
        <v>0</v>
      </c>
      <c r="C34" s="52">
        <v>0</v>
      </c>
      <c r="D34" s="52">
        <v>0</v>
      </c>
      <c r="E34" s="52">
        <v>0</v>
      </c>
      <c r="F34" s="52">
        <v>535</v>
      </c>
      <c r="G34" s="53">
        <v>429</v>
      </c>
      <c r="H34" s="53">
        <v>627</v>
      </c>
      <c r="I34" s="54">
        <v>1094</v>
      </c>
      <c r="J34" s="54">
        <v>186</v>
      </c>
      <c r="K34" s="54">
        <v>879</v>
      </c>
      <c r="L34" s="54">
        <v>356</v>
      </c>
      <c r="M34" s="54">
        <v>330</v>
      </c>
      <c r="N34" s="54">
        <v>159</v>
      </c>
      <c r="O34" s="54">
        <v>338</v>
      </c>
      <c r="P34" s="54">
        <v>575</v>
      </c>
      <c r="Q34" s="54">
        <v>608</v>
      </c>
      <c r="R34" s="852">
        <v>472</v>
      </c>
      <c r="S34" s="230">
        <v>482</v>
      </c>
    </row>
    <row r="35" spans="1:19" ht="12.75" customHeight="1">
      <c r="A35" s="51" t="s">
        <v>106</v>
      </c>
      <c r="B35" s="52">
        <v>366</v>
      </c>
      <c r="C35" s="52">
        <v>456</v>
      </c>
      <c r="D35" s="52">
        <v>470</v>
      </c>
      <c r="E35" s="52">
        <v>633</v>
      </c>
      <c r="F35" s="52">
        <v>757</v>
      </c>
      <c r="G35" s="53">
        <v>1470</v>
      </c>
      <c r="H35" s="53">
        <v>1595</v>
      </c>
      <c r="I35" s="54">
        <v>2403</v>
      </c>
      <c r="J35" s="54">
        <v>2087</v>
      </c>
      <c r="K35" s="54">
        <v>1671</v>
      </c>
      <c r="L35" s="54">
        <v>1021</v>
      </c>
      <c r="M35" s="54">
        <v>388</v>
      </c>
      <c r="N35" s="54">
        <v>235</v>
      </c>
      <c r="O35" s="54">
        <v>333</v>
      </c>
      <c r="P35" s="54">
        <v>375</v>
      </c>
      <c r="Q35" s="54">
        <v>791</v>
      </c>
      <c r="R35" s="852">
        <v>1671</v>
      </c>
      <c r="S35" s="230">
        <v>2198</v>
      </c>
    </row>
    <row r="36" spans="1:19" ht="12.75" customHeight="1">
      <c r="A36" s="51" t="s">
        <v>426</v>
      </c>
      <c r="B36" s="52">
        <v>539</v>
      </c>
      <c r="C36" s="52">
        <v>454</v>
      </c>
      <c r="D36" s="52">
        <v>473</v>
      </c>
      <c r="E36" s="52">
        <v>309</v>
      </c>
      <c r="F36" s="52">
        <v>315</v>
      </c>
      <c r="G36" s="53">
        <v>310</v>
      </c>
      <c r="H36" s="53">
        <v>283</v>
      </c>
      <c r="I36" s="54">
        <v>537</v>
      </c>
      <c r="J36" s="54">
        <v>268</v>
      </c>
      <c r="K36" s="54">
        <v>217</v>
      </c>
      <c r="L36" s="54">
        <v>286</v>
      </c>
      <c r="M36" s="54">
        <v>110</v>
      </c>
      <c r="N36" s="54">
        <v>44</v>
      </c>
      <c r="O36" s="54">
        <v>59</v>
      </c>
      <c r="P36" s="54">
        <v>80</v>
      </c>
      <c r="Q36" s="54">
        <v>155</v>
      </c>
      <c r="R36" s="852">
        <v>219</v>
      </c>
      <c r="S36" s="230">
        <v>183</v>
      </c>
    </row>
    <row r="37" spans="1:19" ht="18.75" customHeight="1">
      <c r="A37" s="55" t="s">
        <v>114</v>
      </c>
      <c r="B37" s="48">
        <f>SUM(B38:B42)</f>
        <v>1141</v>
      </c>
      <c r="C37" s="48">
        <f>SUM(C38:C42)</f>
        <v>1070</v>
      </c>
      <c r="D37" s="48">
        <f>SUM(D38:D42)</f>
        <v>1020</v>
      </c>
      <c r="E37" s="48">
        <f>SUM(E38:E42)</f>
        <v>746</v>
      </c>
      <c r="F37" s="48">
        <f>SUM(F38:F42)</f>
        <v>734</v>
      </c>
      <c r="G37" s="49">
        <v>943</v>
      </c>
      <c r="H37" s="49">
        <f t="shared" ref="H37:N37" si="3">SUM(H38:H42)</f>
        <v>775</v>
      </c>
      <c r="I37" s="50">
        <f t="shared" si="3"/>
        <v>950</v>
      </c>
      <c r="J37" s="50">
        <f t="shared" si="3"/>
        <v>663</v>
      </c>
      <c r="K37" s="50">
        <f t="shared" si="3"/>
        <v>666</v>
      </c>
      <c r="L37" s="50">
        <f t="shared" si="3"/>
        <v>748</v>
      </c>
      <c r="M37" s="50">
        <f t="shared" si="3"/>
        <v>236</v>
      </c>
      <c r="N37" s="50">
        <f t="shared" si="3"/>
        <v>206</v>
      </c>
      <c r="O37" s="50">
        <f>SUM(O38:O42)</f>
        <v>220</v>
      </c>
      <c r="P37" s="50">
        <f>SUM(P38:P42)</f>
        <v>180</v>
      </c>
      <c r="Q37" s="50">
        <f>SUM(Q38:Q42)</f>
        <v>291</v>
      </c>
      <c r="R37" s="822">
        <f>SUM(R38:R42)</f>
        <v>354</v>
      </c>
      <c r="S37" s="229">
        <f>SUM(S38:S42)</f>
        <v>261</v>
      </c>
    </row>
    <row r="38" spans="1:19" ht="12.75" customHeight="1">
      <c r="A38" s="51" t="s">
        <v>102</v>
      </c>
      <c r="B38" s="52">
        <v>17</v>
      </c>
      <c r="C38" s="52">
        <v>14</v>
      </c>
      <c r="D38" s="52">
        <v>24</v>
      </c>
      <c r="E38" s="52">
        <v>42</v>
      </c>
      <c r="F38" s="52">
        <v>28</v>
      </c>
      <c r="G38" s="53">
        <v>41</v>
      </c>
      <c r="H38" s="53">
        <v>32</v>
      </c>
      <c r="I38" s="54">
        <v>64</v>
      </c>
      <c r="J38" s="54">
        <v>73</v>
      </c>
      <c r="K38" s="54">
        <v>38</v>
      </c>
      <c r="L38" s="54">
        <v>24</v>
      </c>
      <c r="M38" s="54">
        <v>17</v>
      </c>
      <c r="N38" s="54">
        <v>8</v>
      </c>
      <c r="O38" s="54">
        <v>11</v>
      </c>
      <c r="P38" s="54">
        <v>1</v>
      </c>
      <c r="Q38" s="54">
        <v>3</v>
      </c>
      <c r="R38" s="54">
        <v>0</v>
      </c>
      <c r="S38" s="230">
        <v>2</v>
      </c>
    </row>
    <row r="39" spans="1:19" ht="12.75" customHeight="1">
      <c r="A39" s="51" t="s">
        <v>110</v>
      </c>
      <c r="B39" s="52">
        <v>336</v>
      </c>
      <c r="C39" s="52">
        <v>302</v>
      </c>
      <c r="D39" s="52">
        <v>221</v>
      </c>
      <c r="E39" s="52">
        <v>208</v>
      </c>
      <c r="F39" s="52">
        <v>100</v>
      </c>
      <c r="G39" s="53">
        <v>195</v>
      </c>
      <c r="H39" s="53">
        <v>47</v>
      </c>
      <c r="I39" s="54">
        <v>173</v>
      </c>
      <c r="J39" s="54">
        <v>156</v>
      </c>
      <c r="K39" s="54">
        <v>76</v>
      </c>
      <c r="L39" s="54">
        <v>89</v>
      </c>
      <c r="M39" s="54">
        <v>23</v>
      </c>
      <c r="N39" s="54">
        <v>16</v>
      </c>
      <c r="O39" s="54">
        <v>51</v>
      </c>
      <c r="P39" s="54">
        <v>23</v>
      </c>
      <c r="Q39" s="54">
        <v>24</v>
      </c>
      <c r="R39" s="54">
        <v>15</v>
      </c>
      <c r="S39" s="230">
        <v>27</v>
      </c>
    </row>
    <row r="40" spans="1:19" ht="12.75" customHeight="1">
      <c r="A40" s="51" t="s">
        <v>103</v>
      </c>
      <c r="B40" s="52">
        <v>465</v>
      </c>
      <c r="C40" s="52">
        <v>386</v>
      </c>
      <c r="D40" s="52">
        <v>245</v>
      </c>
      <c r="E40" s="52">
        <v>117</v>
      </c>
      <c r="F40" s="52">
        <v>266</v>
      </c>
      <c r="G40" s="53">
        <v>319</v>
      </c>
      <c r="H40" s="53">
        <v>303</v>
      </c>
      <c r="I40" s="54">
        <v>214</v>
      </c>
      <c r="J40" s="54">
        <v>104</v>
      </c>
      <c r="K40" s="54">
        <v>152</v>
      </c>
      <c r="L40" s="54">
        <v>93</v>
      </c>
      <c r="M40" s="54">
        <v>20</v>
      </c>
      <c r="N40" s="54">
        <v>47</v>
      </c>
      <c r="O40" s="54">
        <v>68</v>
      </c>
      <c r="P40" s="54">
        <v>78</v>
      </c>
      <c r="Q40" s="54">
        <v>92</v>
      </c>
      <c r="R40" s="54">
        <v>122</v>
      </c>
      <c r="S40" s="230">
        <v>68</v>
      </c>
    </row>
    <row r="41" spans="1:19" ht="12.75" customHeight="1">
      <c r="A41" s="51" t="s">
        <v>106</v>
      </c>
      <c r="B41" s="52">
        <v>178</v>
      </c>
      <c r="C41" s="52">
        <v>236</v>
      </c>
      <c r="D41" s="52">
        <v>272</v>
      </c>
      <c r="E41" s="52">
        <v>283</v>
      </c>
      <c r="F41" s="52">
        <v>235</v>
      </c>
      <c r="G41" s="53">
        <v>298</v>
      </c>
      <c r="H41" s="53">
        <v>272</v>
      </c>
      <c r="I41" s="54">
        <v>319</v>
      </c>
      <c r="J41" s="54">
        <v>199</v>
      </c>
      <c r="K41" s="54">
        <v>161</v>
      </c>
      <c r="L41" s="54">
        <v>115</v>
      </c>
      <c r="M41" s="54">
        <v>49</v>
      </c>
      <c r="N41" s="54">
        <v>30</v>
      </c>
      <c r="O41" s="54">
        <v>52</v>
      </c>
      <c r="P41" s="54">
        <v>47</v>
      </c>
      <c r="Q41" s="54">
        <v>112</v>
      </c>
      <c r="R41" s="54">
        <v>142</v>
      </c>
      <c r="S41" s="230">
        <v>130</v>
      </c>
    </row>
    <row r="42" spans="1:19" ht="12.75" customHeight="1">
      <c r="A42" s="231" t="s">
        <v>426</v>
      </c>
      <c r="B42" s="56">
        <v>145</v>
      </c>
      <c r="C42" s="56">
        <v>132</v>
      </c>
      <c r="D42" s="56">
        <v>258</v>
      </c>
      <c r="E42" s="56">
        <v>96</v>
      </c>
      <c r="F42" s="56">
        <v>105</v>
      </c>
      <c r="G42" s="56">
        <v>90</v>
      </c>
      <c r="H42" s="56">
        <v>121</v>
      </c>
      <c r="I42" s="232">
        <v>180</v>
      </c>
      <c r="J42" s="232">
        <v>131</v>
      </c>
      <c r="K42" s="232">
        <v>239</v>
      </c>
      <c r="L42" s="232">
        <v>427</v>
      </c>
      <c r="M42" s="232">
        <v>127</v>
      </c>
      <c r="N42" s="232">
        <v>105</v>
      </c>
      <c r="O42" s="232">
        <v>38</v>
      </c>
      <c r="P42" s="232">
        <v>31</v>
      </c>
      <c r="Q42" s="232">
        <v>60</v>
      </c>
      <c r="R42" s="232">
        <v>75</v>
      </c>
      <c r="S42" s="233">
        <v>34</v>
      </c>
    </row>
    <row r="43" spans="1:19" ht="12.75" customHeight="1">
      <c r="A43" s="57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3"/>
      <c r="M43" s="53"/>
      <c r="N43" s="53"/>
      <c r="O43" s="53"/>
      <c r="P43" s="53"/>
      <c r="Q43" s="53"/>
      <c r="R43" s="53"/>
      <c r="S43" s="52"/>
    </row>
    <row r="44" spans="1:19" s="281" customFormat="1" ht="12.75">
      <c r="A44" s="278" t="s">
        <v>1372</v>
      </c>
      <c r="B44" s="279"/>
      <c r="C44" s="279"/>
      <c r="D44" s="279"/>
      <c r="E44" s="279"/>
      <c r="F44" s="279"/>
      <c r="G44" s="279"/>
      <c r="H44" s="280"/>
      <c r="M44" s="280"/>
      <c r="N44" s="280"/>
      <c r="O44" s="280"/>
      <c r="P44" s="280"/>
      <c r="Q44" s="280"/>
      <c r="R44" s="280"/>
    </row>
    <row r="45" spans="1:19"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3"/>
      <c r="M45" s="53"/>
      <c r="N45" s="53"/>
      <c r="O45" s="53"/>
      <c r="P45" s="53"/>
      <c r="Q45" s="53"/>
      <c r="R45" s="53"/>
      <c r="S45" s="52"/>
    </row>
  </sheetData>
  <mergeCells count="1">
    <mergeCell ref="P4:S5"/>
  </mergeCells>
  <phoneticPr fontId="0" type="noConversion"/>
  <pageMargins left="0.78740157480314965" right="0.78740157480314965" top="0.86614173228346458" bottom="0.78740157480314965" header="0.51181102362204722" footer="0.51181102362204722"/>
  <pageSetup paperSize="9" scale="6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D43"/>
  <sheetViews>
    <sheetView workbookViewId="0"/>
  </sheetViews>
  <sheetFormatPr defaultColWidth="10.28515625" defaultRowHeight="12"/>
  <cols>
    <col min="1" max="1" width="29.28515625" style="719" customWidth="1"/>
    <col min="2" max="15" width="7.28515625" style="719" customWidth="1"/>
    <col min="16" max="16" width="7.28515625" style="759" customWidth="1"/>
    <col min="17" max="30" width="7.28515625" style="717" customWidth="1"/>
    <col min="31" max="16384" width="10.28515625" style="719"/>
  </cols>
  <sheetData>
    <row r="1" spans="1:30" s="60" customFormat="1">
      <c r="P1" s="61"/>
      <c r="Q1" s="62"/>
      <c r="R1" s="62"/>
      <c r="S1" s="62"/>
      <c r="T1" s="62"/>
      <c r="U1" s="62"/>
      <c r="V1" s="62"/>
      <c r="W1" s="66"/>
      <c r="X1" s="66"/>
      <c r="Y1" s="66"/>
      <c r="Z1" s="66"/>
      <c r="AA1" s="66"/>
      <c r="AB1" s="66"/>
      <c r="AC1" s="66"/>
      <c r="AD1" s="66" t="s">
        <v>98</v>
      </c>
    </row>
    <row r="2" spans="1:30" s="713" customFormat="1">
      <c r="O2" s="714"/>
      <c r="P2" s="714"/>
      <c r="Q2" s="714"/>
      <c r="R2" s="714"/>
      <c r="S2" s="714"/>
      <c r="T2" s="714"/>
      <c r="U2" s="714"/>
      <c r="V2" s="714"/>
      <c r="W2" s="714"/>
      <c r="X2" s="714"/>
      <c r="Y2" s="714"/>
      <c r="Z2" s="714"/>
      <c r="AA2" s="714"/>
      <c r="AB2" s="714"/>
      <c r="AC2" s="714"/>
      <c r="AD2" s="714" t="s">
        <v>38</v>
      </c>
    </row>
    <row r="3" spans="1:30" s="713" customFormat="1">
      <c r="P3" s="715"/>
      <c r="Q3" s="716"/>
      <c r="R3" s="716"/>
      <c r="S3" s="716"/>
      <c r="T3" s="716"/>
      <c r="U3" s="716"/>
      <c r="V3" s="716"/>
      <c r="W3" s="716"/>
      <c r="X3" s="716"/>
      <c r="Y3" s="716"/>
      <c r="Z3" s="716"/>
      <c r="AA3" s="716"/>
      <c r="AB3" s="716"/>
      <c r="AC3" s="716"/>
      <c r="AD3" s="716"/>
    </row>
    <row r="4" spans="1:30" ht="12.75" customHeight="1">
      <c r="A4" s="1624" t="s">
        <v>641</v>
      </c>
      <c r="B4" s="1624"/>
      <c r="C4" s="1624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4"/>
      <c r="O4" s="1624"/>
      <c r="P4" s="1624"/>
      <c r="Q4" s="1624"/>
      <c r="R4" s="1624"/>
      <c r="S4" s="1624"/>
      <c r="U4" s="718"/>
      <c r="V4" s="718"/>
      <c r="W4" s="718"/>
      <c r="X4" s="718"/>
      <c r="Y4" s="718"/>
      <c r="Z4" s="718"/>
      <c r="AA4" s="1625" t="s">
        <v>115</v>
      </c>
      <c r="AB4" s="1625"/>
      <c r="AC4" s="1625"/>
      <c r="AD4" s="1625"/>
    </row>
    <row r="5" spans="1:30">
      <c r="A5" s="720"/>
      <c r="B5" s="720"/>
      <c r="C5" s="720"/>
      <c r="D5" s="720"/>
      <c r="E5" s="720"/>
      <c r="F5" s="720"/>
      <c r="O5" s="721"/>
      <c r="P5" s="722"/>
      <c r="Q5" s="723"/>
      <c r="R5" s="723"/>
      <c r="S5" s="723"/>
      <c r="T5" s="724"/>
      <c r="U5" s="724"/>
      <c r="V5" s="724"/>
      <c r="W5" s="724"/>
      <c r="X5" s="724"/>
      <c r="Y5" s="724"/>
      <c r="Z5" s="724"/>
      <c r="AA5" s="1626"/>
      <c r="AB5" s="1626"/>
      <c r="AC5" s="1626"/>
      <c r="AD5" s="1626"/>
    </row>
    <row r="6" spans="1:30" s="731" customFormat="1" ht="26.25" customHeight="1">
      <c r="A6" s="725" t="s">
        <v>63</v>
      </c>
      <c r="B6" s="726">
        <v>1990</v>
      </c>
      <c r="C6" s="726">
        <v>1991</v>
      </c>
      <c r="D6" s="726">
        <v>1992</v>
      </c>
      <c r="E6" s="726">
        <v>1993</v>
      </c>
      <c r="F6" s="726">
        <v>1994</v>
      </c>
      <c r="G6" s="727" t="s">
        <v>64</v>
      </c>
      <c r="H6" s="727" t="s">
        <v>65</v>
      </c>
      <c r="I6" s="727" t="s">
        <v>66</v>
      </c>
      <c r="J6" s="727" t="s">
        <v>67</v>
      </c>
      <c r="K6" s="726">
        <v>1999</v>
      </c>
      <c r="L6" s="726">
        <v>2000</v>
      </c>
      <c r="M6" s="728">
        <v>2001</v>
      </c>
      <c r="N6" s="728">
        <v>2002</v>
      </c>
      <c r="O6" s="728">
        <v>2003</v>
      </c>
      <c r="P6" s="728">
        <v>2004</v>
      </c>
      <c r="Q6" s="729">
        <v>2005</v>
      </c>
      <c r="R6" s="729">
        <v>2006</v>
      </c>
      <c r="S6" s="729">
        <v>2007</v>
      </c>
      <c r="T6" s="729">
        <v>2008</v>
      </c>
      <c r="U6" s="729">
        <v>2009</v>
      </c>
      <c r="V6" s="729">
        <v>2010</v>
      </c>
      <c r="W6" s="729">
        <v>2011</v>
      </c>
      <c r="X6" s="729">
        <v>2012</v>
      </c>
      <c r="Y6" s="729">
        <v>2013</v>
      </c>
      <c r="Z6" s="729">
        <v>2014</v>
      </c>
      <c r="AA6" s="729">
        <v>2015</v>
      </c>
      <c r="AB6" s="729">
        <v>2016</v>
      </c>
      <c r="AC6" s="729">
        <v>2017</v>
      </c>
      <c r="AD6" s="730">
        <v>2018</v>
      </c>
    </row>
    <row r="7" spans="1:30" ht="18" customHeight="1">
      <c r="A7" s="732" t="s">
        <v>78</v>
      </c>
      <c r="B7" s="733">
        <v>19532</v>
      </c>
      <c r="C7" s="733">
        <v>17681</v>
      </c>
      <c r="D7" s="733">
        <v>18178</v>
      </c>
      <c r="E7" s="733">
        <v>12968</v>
      </c>
      <c r="F7" s="733">
        <v>13358</v>
      </c>
      <c r="G7" s="733">
        <v>17938</v>
      </c>
      <c r="H7" s="733">
        <v>20402</v>
      </c>
      <c r="I7" s="733">
        <v>20290</v>
      </c>
      <c r="J7" s="733">
        <v>24856</v>
      </c>
      <c r="K7" s="733">
        <v>20133</v>
      </c>
      <c r="L7" s="733">
        <v>19056</v>
      </c>
      <c r="M7" s="733">
        <v>24533</v>
      </c>
      <c r="N7" s="733">
        <v>28101</v>
      </c>
      <c r="O7" s="733">
        <v>29961</v>
      </c>
      <c r="P7" s="733">
        <v>43842</v>
      </c>
      <c r="Q7" s="734">
        <v>38676</v>
      </c>
      <c r="R7" s="734">
        <v>37192</v>
      </c>
      <c r="S7" s="734">
        <v>50908</v>
      </c>
      <c r="T7" s="734">
        <v>51528</v>
      </c>
      <c r="U7" s="734">
        <v>37496</v>
      </c>
      <c r="V7" s="734">
        <v>32680</v>
      </c>
      <c r="W7" s="734">
        <v>27929</v>
      </c>
      <c r="X7" s="734">
        <f t="shared" ref="X7:AB7" si="0">X8+X9+X10+X11+X12</f>
        <v>20556</v>
      </c>
      <c r="Y7" s="734">
        <f t="shared" si="0"/>
        <v>14771</v>
      </c>
      <c r="Z7" s="734">
        <f t="shared" si="0"/>
        <v>17933</v>
      </c>
      <c r="AA7" s="734">
        <f t="shared" si="0"/>
        <v>21462</v>
      </c>
      <c r="AB7" s="734">
        <f t="shared" si="0"/>
        <v>27956</v>
      </c>
      <c r="AC7" s="734">
        <f t="shared" ref="AC7:AD7" si="1">AC8+AC9+AC10+AC11+AC12</f>
        <v>36067</v>
      </c>
      <c r="AD7" s="735">
        <f t="shared" si="1"/>
        <v>40683</v>
      </c>
    </row>
    <row r="8" spans="1:30" ht="13.5" customHeight="1">
      <c r="A8" s="736" t="s">
        <v>79</v>
      </c>
      <c r="B8" s="737">
        <v>17325</v>
      </c>
      <c r="C8" s="737">
        <v>16590</v>
      </c>
      <c r="D8" s="737">
        <v>16830</v>
      </c>
      <c r="E8" s="737">
        <v>11990</v>
      </c>
      <c r="F8" s="737">
        <v>12134</v>
      </c>
      <c r="G8" s="737">
        <v>16415</v>
      </c>
      <c r="H8" s="737">
        <v>19059</v>
      </c>
      <c r="I8" s="737">
        <v>19018</v>
      </c>
      <c r="J8" s="737">
        <v>23159</v>
      </c>
      <c r="K8" s="737">
        <v>18781</v>
      </c>
      <c r="L8" s="737">
        <v>17534</v>
      </c>
      <c r="M8" s="738">
        <v>20899</v>
      </c>
      <c r="N8" s="738">
        <v>26026</v>
      </c>
      <c r="O8" s="738">
        <v>27753</v>
      </c>
      <c r="P8" s="738">
        <v>41836</v>
      </c>
      <c r="Q8" s="739">
        <v>36464</v>
      </c>
      <c r="R8" s="739">
        <v>34799</v>
      </c>
      <c r="S8" s="739">
        <v>47880</v>
      </c>
      <c r="T8" s="739">
        <v>48776</v>
      </c>
      <c r="U8" s="739">
        <v>35900</v>
      </c>
      <c r="V8" s="739">
        <v>31099</v>
      </c>
      <c r="W8" s="739">
        <v>26172</v>
      </c>
      <c r="X8" s="739">
        <v>19219</v>
      </c>
      <c r="Y8" s="739">
        <v>13588</v>
      </c>
      <c r="Z8" s="739">
        <v>16959</v>
      </c>
      <c r="AA8" s="739">
        <v>19899</v>
      </c>
      <c r="AB8" s="739">
        <v>24931</v>
      </c>
      <c r="AC8" s="739">
        <v>31803</v>
      </c>
      <c r="AD8" s="740">
        <v>35758</v>
      </c>
    </row>
    <row r="9" spans="1:30" ht="13.5" customHeight="1">
      <c r="A9" s="736" t="s">
        <v>80</v>
      </c>
      <c r="B9" s="737">
        <v>204</v>
      </c>
      <c r="C9" s="737">
        <v>136</v>
      </c>
      <c r="D9" s="737">
        <v>129</v>
      </c>
      <c r="E9" s="737">
        <v>86</v>
      </c>
      <c r="F9" s="737">
        <v>102</v>
      </c>
      <c r="G9" s="737">
        <v>92</v>
      </c>
      <c r="H9" s="737">
        <v>90</v>
      </c>
      <c r="I9" s="737">
        <v>86</v>
      </c>
      <c r="J9" s="737">
        <v>92</v>
      </c>
      <c r="K9" s="737">
        <v>79</v>
      </c>
      <c r="L9" s="737">
        <v>56</v>
      </c>
      <c r="M9" s="738">
        <v>121</v>
      </c>
      <c r="N9" s="738">
        <v>72</v>
      </c>
      <c r="O9" s="738">
        <v>132</v>
      </c>
      <c r="P9" s="738">
        <v>65</v>
      </c>
      <c r="Q9" s="739">
        <v>100</v>
      </c>
      <c r="R9" s="739">
        <v>87</v>
      </c>
      <c r="S9" s="739">
        <v>255</v>
      </c>
      <c r="T9" s="739">
        <v>212</v>
      </c>
      <c r="U9" s="739">
        <v>145</v>
      </c>
      <c r="V9" s="739">
        <v>133</v>
      </c>
      <c r="W9" s="739">
        <v>119</v>
      </c>
      <c r="X9" s="739">
        <v>80</v>
      </c>
      <c r="Y9" s="739">
        <v>49</v>
      </c>
      <c r="Z9" s="739">
        <v>45</v>
      </c>
      <c r="AA9" s="739">
        <v>68</v>
      </c>
      <c r="AB9" s="739">
        <v>147</v>
      </c>
      <c r="AC9" s="739">
        <v>178</v>
      </c>
      <c r="AD9" s="740">
        <v>171</v>
      </c>
    </row>
    <row r="10" spans="1:30" ht="13.5" customHeight="1">
      <c r="A10" s="741" t="s">
        <v>116</v>
      </c>
      <c r="B10" s="737">
        <v>1838</v>
      </c>
      <c r="C10" s="737">
        <v>848</v>
      </c>
      <c r="D10" s="737">
        <v>1044</v>
      </c>
      <c r="E10" s="737">
        <v>811</v>
      </c>
      <c r="F10" s="737">
        <v>1026</v>
      </c>
      <c r="G10" s="737">
        <v>1328</v>
      </c>
      <c r="H10" s="737">
        <v>1123</v>
      </c>
      <c r="I10" s="737">
        <v>1040</v>
      </c>
      <c r="J10" s="737">
        <v>1361</v>
      </c>
      <c r="K10" s="737">
        <v>1088</v>
      </c>
      <c r="L10" s="737">
        <v>1271</v>
      </c>
      <c r="M10" s="738">
        <v>3248</v>
      </c>
      <c r="N10" s="738">
        <v>1765</v>
      </c>
      <c r="O10" s="738">
        <v>1860</v>
      </c>
      <c r="P10" s="738">
        <v>1709</v>
      </c>
      <c r="Q10" s="739">
        <v>1771</v>
      </c>
      <c r="R10" s="739">
        <v>1995</v>
      </c>
      <c r="S10" s="739">
        <v>2520</v>
      </c>
      <c r="T10" s="739">
        <v>2216</v>
      </c>
      <c r="U10" s="739">
        <v>1099</v>
      </c>
      <c r="V10" s="739">
        <v>1124</v>
      </c>
      <c r="W10" s="739">
        <v>1401</v>
      </c>
      <c r="X10" s="739">
        <v>1056</v>
      </c>
      <c r="Y10" s="739">
        <v>1043</v>
      </c>
      <c r="Z10" s="739">
        <v>789</v>
      </c>
      <c r="AA10" s="739">
        <v>1300</v>
      </c>
      <c r="AB10" s="739">
        <v>2672</v>
      </c>
      <c r="AC10" s="739">
        <v>3811</v>
      </c>
      <c r="AD10" s="740">
        <v>4501</v>
      </c>
    </row>
    <row r="11" spans="1:30" ht="13.5" customHeight="1">
      <c r="A11" s="741" t="s">
        <v>81</v>
      </c>
      <c r="B11" s="737">
        <v>38</v>
      </c>
      <c r="C11" s="737">
        <v>19</v>
      </c>
      <c r="D11" s="737">
        <v>13</v>
      </c>
      <c r="E11" s="737">
        <v>20</v>
      </c>
      <c r="F11" s="737">
        <v>12</v>
      </c>
      <c r="G11" s="737">
        <v>7</v>
      </c>
      <c r="H11" s="737">
        <v>11</v>
      </c>
      <c r="I11" s="737">
        <v>15</v>
      </c>
      <c r="J11" s="737">
        <v>40</v>
      </c>
      <c r="K11" s="737">
        <v>34</v>
      </c>
      <c r="L11" s="737">
        <v>22</v>
      </c>
      <c r="M11" s="738">
        <v>26</v>
      </c>
      <c r="N11" s="738">
        <v>23</v>
      </c>
      <c r="O11" s="738">
        <v>31</v>
      </c>
      <c r="P11" s="738">
        <v>39</v>
      </c>
      <c r="Q11" s="739">
        <v>38</v>
      </c>
      <c r="R11" s="739">
        <v>33</v>
      </c>
      <c r="S11" s="739">
        <v>44</v>
      </c>
      <c r="T11" s="739">
        <v>67</v>
      </c>
      <c r="U11" s="739">
        <v>69</v>
      </c>
      <c r="V11" s="739">
        <v>43</v>
      </c>
      <c r="W11" s="739">
        <v>43</v>
      </c>
      <c r="X11" s="739">
        <v>24</v>
      </c>
      <c r="Y11" s="739">
        <v>30</v>
      </c>
      <c r="Z11" s="739">
        <v>28</v>
      </c>
      <c r="AA11" s="739">
        <v>37</v>
      </c>
      <c r="AB11" s="739">
        <v>41</v>
      </c>
      <c r="AC11" s="739">
        <v>45</v>
      </c>
      <c r="AD11" s="740">
        <v>47</v>
      </c>
    </row>
    <row r="12" spans="1:30" ht="13.5" customHeight="1">
      <c r="A12" s="736" t="s">
        <v>82</v>
      </c>
      <c r="B12" s="737">
        <v>127</v>
      </c>
      <c r="C12" s="737">
        <v>88</v>
      </c>
      <c r="D12" s="737">
        <v>162</v>
      </c>
      <c r="E12" s="737">
        <v>61</v>
      </c>
      <c r="F12" s="737">
        <v>84</v>
      </c>
      <c r="G12" s="737">
        <v>96</v>
      </c>
      <c r="H12" s="737">
        <v>119</v>
      </c>
      <c r="I12" s="737">
        <v>131</v>
      </c>
      <c r="J12" s="737">
        <v>204</v>
      </c>
      <c r="K12" s="737">
        <v>151</v>
      </c>
      <c r="L12" s="737">
        <v>173</v>
      </c>
      <c r="M12" s="738">
        <v>239</v>
      </c>
      <c r="N12" s="738">
        <v>215</v>
      </c>
      <c r="O12" s="738">
        <v>185</v>
      </c>
      <c r="P12" s="738">
        <v>193</v>
      </c>
      <c r="Q12" s="739">
        <v>303</v>
      </c>
      <c r="R12" s="739">
        <v>278</v>
      </c>
      <c r="S12" s="739">
        <v>209</v>
      </c>
      <c r="T12" s="739">
        <v>257</v>
      </c>
      <c r="U12" s="739">
        <v>283</v>
      </c>
      <c r="V12" s="739">
        <v>281</v>
      </c>
      <c r="W12" s="739">
        <v>194</v>
      </c>
      <c r="X12" s="739">
        <v>177</v>
      </c>
      <c r="Y12" s="739">
        <v>61</v>
      </c>
      <c r="Z12" s="739">
        <v>112</v>
      </c>
      <c r="AA12" s="739">
        <v>158</v>
      </c>
      <c r="AB12" s="739">
        <v>165</v>
      </c>
      <c r="AC12" s="739">
        <v>230</v>
      </c>
      <c r="AD12" s="740">
        <v>206</v>
      </c>
    </row>
    <row r="13" spans="1:30" ht="18" customHeight="1">
      <c r="A13" s="742" t="s">
        <v>428</v>
      </c>
      <c r="B13" s="743">
        <v>263</v>
      </c>
      <c r="C13" s="743">
        <v>155</v>
      </c>
      <c r="D13" s="743">
        <v>203</v>
      </c>
      <c r="E13" s="743">
        <v>165</v>
      </c>
      <c r="F13" s="743">
        <v>169</v>
      </c>
      <c r="G13" s="743">
        <v>200</v>
      </c>
      <c r="H13" s="743">
        <v>233</v>
      </c>
      <c r="I13" s="743">
        <v>120</v>
      </c>
      <c r="J13" s="743">
        <v>142</v>
      </c>
      <c r="K13" s="743">
        <v>145</v>
      </c>
      <c r="L13" s="743">
        <v>202</v>
      </c>
      <c r="M13" s="743">
        <v>139</v>
      </c>
      <c r="N13" s="743">
        <v>170</v>
      </c>
      <c r="O13" s="743">
        <v>135</v>
      </c>
      <c r="P13" s="743">
        <v>72</v>
      </c>
      <c r="Q13" s="744">
        <v>91</v>
      </c>
      <c r="R13" s="744">
        <v>112</v>
      </c>
      <c r="S13" s="744">
        <v>174</v>
      </c>
      <c r="T13" s="744">
        <v>216</v>
      </c>
      <c r="U13" s="744">
        <v>134</v>
      </c>
      <c r="V13" s="744">
        <v>350</v>
      </c>
      <c r="W13" s="744">
        <v>161</v>
      </c>
      <c r="X13" s="744">
        <f t="shared" ref="X13:AB13" si="2">X14+X15</f>
        <v>119</v>
      </c>
      <c r="Y13" s="744">
        <f t="shared" si="2"/>
        <v>64</v>
      </c>
      <c r="Z13" s="744">
        <f t="shared" si="2"/>
        <v>47</v>
      </c>
      <c r="AA13" s="744">
        <f t="shared" si="2"/>
        <v>82</v>
      </c>
      <c r="AB13" s="744">
        <f t="shared" si="2"/>
        <v>133</v>
      </c>
      <c r="AC13" s="744">
        <f t="shared" ref="AC13" si="3">AC14+AC15</f>
        <v>200</v>
      </c>
      <c r="AD13" s="745">
        <v>211</v>
      </c>
    </row>
    <row r="14" spans="1:30" ht="13.5" customHeight="1">
      <c r="A14" s="746" t="s">
        <v>409</v>
      </c>
      <c r="B14" s="737">
        <v>151</v>
      </c>
      <c r="C14" s="737">
        <v>73</v>
      </c>
      <c r="D14" s="737">
        <v>86</v>
      </c>
      <c r="E14" s="737">
        <v>63</v>
      </c>
      <c r="F14" s="737">
        <v>76</v>
      </c>
      <c r="G14" s="737">
        <v>100</v>
      </c>
      <c r="H14" s="737">
        <v>111</v>
      </c>
      <c r="I14" s="737">
        <v>51</v>
      </c>
      <c r="J14" s="737">
        <v>68</v>
      </c>
      <c r="K14" s="737">
        <v>72</v>
      </c>
      <c r="L14" s="737">
        <v>122</v>
      </c>
      <c r="M14" s="738">
        <v>59</v>
      </c>
      <c r="N14" s="738">
        <v>53</v>
      </c>
      <c r="O14" s="738">
        <v>53</v>
      </c>
      <c r="P14" s="738">
        <v>33</v>
      </c>
      <c r="Q14" s="739">
        <v>50</v>
      </c>
      <c r="R14" s="739">
        <v>12</v>
      </c>
      <c r="S14" s="739">
        <v>31</v>
      </c>
      <c r="T14" s="739">
        <v>42</v>
      </c>
      <c r="U14" s="739">
        <v>17</v>
      </c>
      <c r="V14" s="739">
        <v>8</v>
      </c>
      <c r="W14" s="739">
        <v>6</v>
      </c>
      <c r="X14" s="739">
        <v>8</v>
      </c>
      <c r="Y14" s="739">
        <v>7</v>
      </c>
      <c r="Z14" s="739">
        <v>4</v>
      </c>
      <c r="AA14" s="739">
        <v>20</v>
      </c>
      <c r="AB14" s="739">
        <v>34</v>
      </c>
      <c r="AC14" s="739">
        <v>14</v>
      </c>
      <c r="AD14" s="740">
        <v>9</v>
      </c>
    </row>
    <row r="15" spans="1:30" ht="13.5" customHeight="1">
      <c r="A15" s="746" t="s">
        <v>411</v>
      </c>
      <c r="B15" s="737">
        <v>112</v>
      </c>
      <c r="C15" s="737">
        <v>82</v>
      </c>
      <c r="D15" s="737">
        <v>117</v>
      </c>
      <c r="E15" s="737">
        <v>102</v>
      </c>
      <c r="F15" s="737">
        <v>93</v>
      </c>
      <c r="G15" s="737">
        <v>100</v>
      </c>
      <c r="H15" s="737">
        <v>122</v>
      </c>
      <c r="I15" s="737">
        <v>69</v>
      </c>
      <c r="J15" s="737">
        <v>74</v>
      </c>
      <c r="K15" s="737">
        <v>73</v>
      </c>
      <c r="L15" s="737">
        <v>80</v>
      </c>
      <c r="M15" s="738">
        <v>80</v>
      </c>
      <c r="N15" s="738">
        <v>117</v>
      </c>
      <c r="O15" s="738">
        <v>82</v>
      </c>
      <c r="P15" s="738">
        <v>39</v>
      </c>
      <c r="Q15" s="739">
        <v>41</v>
      </c>
      <c r="R15" s="739">
        <v>100</v>
      </c>
      <c r="S15" s="739">
        <v>143</v>
      </c>
      <c r="T15" s="739">
        <v>174</v>
      </c>
      <c r="U15" s="739">
        <v>117</v>
      </c>
      <c r="V15" s="739">
        <v>342</v>
      </c>
      <c r="W15" s="739">
        <v>155</v>
      </c>
      <c r="X15" s="739">
        <v>111</v>
      </c>
      <c r="Y15" s="739">
        <v>57</v>
      </c>
      <c r="Z15" s="739">
        <v>43</v>
      </c>
      <c r="AA15" s="739">
        <v>62</v>
      </c>
      <c r="AB15" s="739">
        <v>99</v>
      </c>
      <c r="AC15" s="739">
        <v>186</v>
      </c>
      <c r="AD15" s="740">
        <v>202</v>
      </c>
    </row>
    <row r="16" spans="1:30" ht="18" customHeight="1">
      <c r="A16" s="747" t="s">
        <v>301</v>
      </c>
      <c r="B16" s="743">
        <v>9816</v>
      </c>
      <c r="C16" s="743">
        <v>9412</v>
      </c>
      <c r="D16" s="743">
        <v>8317</v>
      </c>
      <c r="E16" s="743">
        <v>6429</v>
      </c>
      <c r="F16" s="743">
        <v>6748</v>
      </c>
      <c r="G16" s="743">
        <v>9727</v>
      </c>
      <c r="H16" s="743">
        <v>8097</v>
      </c>
      <c r="I16" s="743">
        <v>6284</v>
      </c>
      <c r="J16" s="743">
        <v>7422</v>
      </c>
      <c r="K16" s="743">
        <v>6752</v>
      </c>
      <c r="L16" s="743">
        <v>6924</v>
      </c>
      <c r="M16" s="743">
        <v>8023</v>
      </c>
      <c r="N16" s="743">
        <v>7334</v>
      </c>
      <c r="O16" s="743">
        <v>5014</v>
      </c>
      <c r="P16" s="743">
        <v>4847</v>
      </c>
      <c r="Q16" s="744">
        <v>4685</v>
      </c>
      <c r="R16" s="744">
        <v>5665</v>
      </c>
      <c r="S16" s="744">
        <v>7149</v>
      </c>
      <c r="T16" s="744">
        <v>8680</v>
      </c>
      <c r="U16" s="744">
        <v>6998</v>
      </c>
      <c r="V16" s="744">
        <v>6690</v>
      </c>
      <c r="W16" s="744">
        <v>4590</v>
      </c>
      <c r="X16" s="744">
        <f t="shared" ref="X16:AB16" si="4">X17+X18+X19</f>
        <v>2517</v>
      </c>
      <c r="Y16" s="744">
        <f t="shared" si="4"/>
        <v>1646</v>
      </c>
      <c r="Z16" s="744">
        <f t="shared" si="4"/>
        <v>1887</v>
      </c>
      <c r="AA16" s="744">
        <f t="shared" si="4"/>
        <v>2156</v>
      </c>
      <c r="AB16" s="744">
        <f t="shared" si="4"/>
        <v>3072</v>
      </c>
      <c r="AC16" s="744">
        <f t="shared" ref="AC16:AD16" si="5">AC17+AC18+AC19</f>
        <v>4396</v>
      </c>
      <c r="AD16" s="745">
        <f t="shared" si="5"/>
        <v>5275</v>
      </c>
    </row>
    <row r="17" spans="1:30" ht="13.5" customHeight="1">
      <c r="A17" s="736" t="s">
        <v>83</v>
      </c>
      <c r="B17" s="737">
        <v>576</v>
      </c>
      <c r="C17" s="737">
        <v>572</v>
      </c>
      <c r="D17" s="737">
        <v>621</v>
      </c>
      <c r="E17" s="737">
        <v>533</v>
      </c>
      <c r="F17" s="737">
        <v>509</v>
      </c>
      <c r="G17" s="737">
        <v>566</v>
      </c>
      <c r="H17" s="737">
        <v>584</v>
      </c>
      <c r="I17" s="737">
        <v>413</v>
      </c>
      <c r="J17" s="737">
        <v>418</v>
      </c>
      <c r="K17" s="737">
        <v>521</v>
      </c>
      <c r="L17" s="737">
        <v>531</v>
      </c>
      <c r="M17" s="738">
        <v>641</v>
      </c>
      <c r="N17" s="738">
        <v>716</v>
      </c>
      <c r="O17" s="738">
        <v>845</v>
      </c>
      <c r="P17" s="738">
        <v>827</v>
      </c>
      <c r="Q17" s="739">
        <v>832</v>
      </c>
      <c r="R17" s="739">
        <v>1068</v>
      </c>
      <c r="S17" s="739">
        <v>1354</v>
      </c>
      <c r="T17" s="739">
        <v>1651</v>
      </c>
      <c r="U17" s="739">
        <v>1038</v>
      </c>
      <c r="V17" s="739">
        <v>858</v>
      </c>
      <c r="W17" s="739">
        <v>568</v>
      </c>
      <c r="X17" s="739">
        <v>299</v>
      </c>
      <c r="Y17" s="739">
        <v>206</v>
      </c>
      <c r="Z17" s="739">
        <v>195</v>
      </c>
      <c r="AA17" s="739">
        <v>186</v>
      </c>
      <c r="AB17" s="739">
        <v>297</v>
      </c>
      <c r="AC17" s="739">
        <v>408</v>
      </c>
      <c r="AD17" s="740">
        <v>543</v>
      </c>
    </row>
    <row r="18" spans="1:30" ht="13.5" customHeight="1">
      <c r="A18" s="736" t="s">
        <v>84</v>
      </c>
      <c r="B18" s="737">
        <v>9043</v>
      </c>
      <c r="C18" s="737">
        <v>8670</v>
      </c>
      <c r="D18" s="737">
        <v>7423</v>
      </c>
      <c r="E18" s="737">
        <v>5771</v>
      </c>
      <c r="F18" s="737">
        <v>6175</v>
      </c>
      <c r="G18" s="737">
        <v>9073</v>
      </c>
      <c r="H18" s="737">
        <v>7459</v>
      </c>
      <c r="I18" s="737">
        <v>5780</v>
      </c>
      <c r="J18" s="737">
        <v>6883</v>
      </c>
      <c r="K18" s="737">
        <v>6118</v>
      </c>
      <c r="L18" s="737">
        <v>6240</v>
      </c>
      <c r="M18" s="738">
        <v>7249</v>
      </c>
      <c r="N18" s="738">
        <v>6423</v>
      </c>
      <c r="O18" s="738">
        <v>3923</v>
      </c>
      <c r="P18" s="738">
        <v>3687</v>
      </c>
      <c r="Q18" s="739">
        <v>3626</v>
      </c>
      <c r="R18" s="739">
        <v>4181</v>
      </c>
      <c r="S18" s="739">
        <v>5475</v>
      </c>
      <c r="T18" s="739">
        <v>6645</v>
      </c>
      <c r="U18" s="739">
        <v>5584</v>
      </c>
      <c r="V18" s="739">
        <v>5586</v>
      </c>
      <c r="W18" s="739">
        <v>3854</v>
      </c>
      <c r="X18" s="739">
        <v>2083</v>
      </c>
      <c r="Y18" s="739">
        <v>1380</v>
      </c>
      <c r="Z18" s="739">
        <v>1604</v>
      </c>
      <c r="AA18" s="739">
        <v>1896</v>
      </c>
      <c r="AB18" s="739">
        <v>2585</v>
      </c>
      <c r="AC18" s="739">
        <v>3738</v>
      </c>
      <c r="AD18" s="740">
        <v>4525</v>
      </c>
    </row>
    <row r="19" spans="1:30" ht="13.5" customHeight="1">
      <c r="A19" s="736" t="s">
        <v>423</v>
      </c>
      <c r="B19" s="737">
        <v>197</v>
      </c>
      <c r="C19" s="737">
        <v>170</v>
      </c>
      <c r="D19" s="737">
        <v>273</v>
      </c>
      <c r="E19" s="737">
        <v>125</v>
      </c>
      <c r="F19" s="737">
        <v>64</v>
      </c>
      <c r="G19" s="737">
        <v>88</v>
      </c>
      <c r="H19" s="737">
        <v>54</v>
      </c>
      <c r="I19" s="737">
        <v>91</v>
      </c>
      <c r="J19" s="737">
        <v>121</v>
      </c>
      <c r="K19" s="737">
        <v>113</v>
      </c>
      <c r="L19" s="737">
        <v>153</v>
      </c>
      <c r="M19" s="738">
        <v>133</v>
      </c>
      <c r="N19" s="738">
        <v>195</v>
      </c>
      <c r="O19" s="738">
        <v>246</v>
      </c>
      <c r="P19" s="738">
        <v>333</v>
      </c>
      <c r="Q19" s="739">
        <v>227</v>
      </c>
      <c r="R19" s="739">
        <v>416</v>
      </c>
      <c r="S19" s="739">
        <v>320</v>
      </c>
      <c r="T19" s="739">
        <v>384</v>
      </c>
      <c r="U19" s="739">
        <v>376</v>
      </c>
      <c r="V19" s="739">
        <v>246</v>
      </c>
      <c r="W19" s="739">
        <v>168</v>
      </c>
      <c r="X19" s="739">
        <v>135</v>
      </c>
      <c r="Y19" s="739">
        <v>60</v>
      </c>
      <c r="Z19" s="739">
        <v>88</v>
      </c>
      <c r="AA19" s="739">
        <v>74</v>
      </c>
      <c r="AB19" s="739">
        <v>190</v>
      </c>
      <c r="AC19" s="739">
        <v>250</v>
      </c>
      <c r="AD19" s="740">
        <v>207</v>
      </c>
    </row>
    <row r="20" spans="1:30" s="749" customFormat="1" ht="18" customHeight="1">
      <c r="A20" s="748" t="s">
        <v>429</v>
      </c>
      <c r="B20" s="744">
        <v>7116</v>
      </c>
      <c r="C20" s="744">
        <v>6679</v>
      </c>
      <c r="D20" s="744">
        <v>6477</v>
      </c>
      <c r="E20" s="744">
        <v>4317</v>
      </c>
      <c r="F20" s="744">
        <v>4198</v>
      </c>
      <c r="G20" s="744">
        <v>3929</v>
      </c>
      <c r="H20" s="744">
        <v>3802</v>
      </c>
      <c r="I20" s="744">
        <v>3137</v>
      </c>
      <c r="J20" s="744">
        <v>3877</v>
      </c>
      <c r="K20" s="744">
        <v>4152</v>
      </c>
      <c r="L20" s="744">
        <v>3786</v>
      </c>
      <c r="M20" s="744">
        <v>3021</v>
      </c>
      <c r="N20" s="744">
        <v>2332</v>
      </c>
      <c r="O20" s="744">
        <v>2692</v>
      </c>
      <c r="P20" s="744">
        <v>2441</v>
      </c>
      <c r="Q20" s="744">
        <v>2124</v>
      </c>
      <c r="R20" s="744">
        <v>1903</v>
      </c>
      <c r="S20" s="744">
        <v>1889</v>
      </c>
      <c r="T20" s="744">
        <v>1845</v>
      </c>
      <c r="U20" s="744">
        <v>1416</v>
      </c>
      <c r="V20" s="744">
        <v>457</v>
      </c>
      <c r="W20" s="744">
        <v>447</v>
      </c>
      <c r="X20" s="744">
        <f t="shared" ref="X20:AB20" si="6">X21+X23+X22+X24</f>
        <v>264</v>
      </c>
      <c r="Y20" s="744">
        <f t="shared" si="6"/>
        <v>207</v>
      </c>
      <c r="Z20" s="744">
        <f t="shared" si="6"/>
        <v>197</v>
      </c>
      <c r="AA20" s="744">
        <f t="shared" si="6"/>
        <v>154</v>
      </c>
      <c r="AB20" s="744">
        <f t="shared" si="6"/>
        <v>192</v>
      </c>
      <c r="AC20" s="744">
        <f t="shared" ref="AC20:AD20" si="7">AC21+AC23+AC22+AC24</f>
        <v>254</v>
      </c>
      <c r="AD20" s="745">
        <f t="shared" si="7"/>
        <v>307</v>
      </c>
    </row>
    <row r="21" spans="1:30" s="749" customFormat="1" ht="13.5" customHeight="1">
      <c r="A21" s="750" t="s">
        <v>321</v>
      </c>
      <c r="B21" s="751">
        <v>64</v>
      </c>
      <c r="C21" s="751">
        <v>61</v>
      </c>
      <c r="D21" s="751">
        <v>83</v>
      </c>
      <c r="E21" s="751">
        <v>79</v>
      </c>
      <c r="F21" s="751">
        <v>82</v>
      </c>
      <c r="G21" s="752">
        <v>77</v>
      </c>
      <c r="H21" s="752">
        <v>66</v>
      </c>
      <c r="I21" s="752">
        <v>50</v>
      </c>
      <c r="J21" s="752">
        <v>65</v>
      </c>
      <c r="K21" s="752">
        <v>71</v>
      </c>
      <c r="L21" s="752">
        <v>42</v>
      </c>
      <c r="M21" s="739">
        <v>21</v>
      </c>
      <c r="N21" s="739">
        <v>10</v>
      </c>
      <c r="O21" s="739">
        <v>14</v>
      </c>
      <c r="P21" s="739">
        <v>5</v>
      </c>
      <c r="Q21" s="739">
        <v>4</v>
      </c>
      <c r="R21" s="739">
        <v>3</v>
      </c>
      <c r="S21" s="739">
        <v>2</v>
      </c>
      <c r="T21" s="739">
        <v>0</v>
      </c>
      <c r="U21" s="739">
        <v>2</v>
      </c>
      <c r="V21" s="739">
        <v>0</v>
      </c>
      <c r="W21" s="739">
        <v>1</v>
      </c>
      <c r="X21" s="739">
        <v>0</v>
      </c>
      <c r="Y21" s="739">
        <v>0</v>
      </c>
      <c r="Z21" s="739">
        <v>0</v>
      </c>
      <c r="AA21" s="739">
        <v>2</v>
      </c>
      <c r="AB21" s="739">
        <v>1</v>
      </c>
      <c r="AC21" s="739">
        <v>2</v>
      </c>
      <c r="AD21" s="740">
        <v>15</v>
      </c>
    </row>
    <row r="22" spans="1:30" s="749" customFormat="1" ht="13.5" customHeight="1">
      <c r="A22" s="750" t="s">
        <v>86</v>
      </c>
      <c r="B22" s="751">
        <v>5</v>
      </c>
      <c r="C22" s="751">
        <v>9</v>
      </c>
      <c r="D22" s="751">
        <v>3</v>
      </c>
      <c r="E22" s="751">
        <v>7</v>
      </c>
      <c r="F22" s="751">
        <v>19</v>
      </c>
      <c r="G22" s="752">
        <v>13</v>
      </c>
      <c r="H22" s="752">
        <v>11</v>
      </c>
      <c r="I22" s="752">
        <v>2</v>
      </c>
      <c r="J22" s="752">
        <v>3</v>
      </c>
      <c r="K22" s="752">
        <v>1</v>
      </c>
      <c r="L22" s="752">
        <v>2</v>
      </c>
      <c r="M22" s="739">
        <v>12</v>
      </c>
      <c r="N22" s="739">
        <v>6</v>
      </c>
      <c r="O22" s="739">
        <v>6</v>
      </c>
      <c r="P22" s="739">
        <v>2</v>
      </c>
      <c r="Q22" s="739">
        <v>8</v>
      </c>
      <c r="R22" s="739">
        <v>35</v>
      </c>
      <c r="S22" s="739">
        <v>13</v>
      </c>
      <c r="T22" s="739">
        <v>23</v>
      </c>
      <c r="U22" s="739">
        <v>4</v>
      </c>
      <c r="V22" s="739">
        <v>3</v>
      </c>
      <c r="W22" s="739">
        <v>0</v>
      </c>
      <c r="X22" s="739">
        <v>1</v>
      </c>
      <c r="Y22" s="739">
        <v>0</v>
      </c>
      <c r="Z22" s="739">
        <v>1</v>
      </c>
      <c r="AA22" s="739">
        <v>2</v>
      </c>
      <c r="AB22" s="739">
        <v>4</v>
      </c>
      <c r="AC22" s="739">
        <v>1</v>
      </c>
      <c r="AD22" s="740">
        <v>1</v>
      </c>
    </row>
    <row r="23" spans="1:30" s="749" customFormat="1" ht="13.5" customHeight="1">
      <c r="A23" s="750" t="s">
        <v>87</v>
      </c>
      <c r="B23" s="751">
        <v>6986</v>
      </c>
      <c r="C23" s="751">
        <v>6551</v>
      </c>
      <c r="D23" s="751">
        <v>6315</v>
      </c>
      <c r="E23" s="751">
        <v>4168</v>
      </c>
      <c r="F23" s="751">
        <v>4022</v>
      </c>
      <c r="G23" s="752">
        <v>3774</v>
      </c>
      <c r="H23" s="752">
        <v>3672</v>
      </c>
      <c r="I23" s="752">
        <v>3046</v>
      </c>
      <c r="J23" s="752">
        <v>3758</v>
      </c>
      <c r="K23" s="752">
        <v>4017</v>
      </c>
      <c r="L23" s="752">
        <v>3683</v>
      </c>
      <c r="M23" s="739">
        <v>2944</v>
      </c>
      <c r="N23" s="739">
        <v>2285</v>
      </c>
      <c r="O23" s="739">
        <v>2638</v>
      </c>
      <c r="P23" s="739">
        <v>2401</v>
      </c>
      <c r="Q23" s="739">
        <v>2076</v>
      </c>
      <c r="R23" s="739">
        <v>1736</v>
      </c>
      <c r="S23" s="739">
        <v>1745</v>
      </c>
      <c r="T23" s="739">
        <v>1711</v>
      </c>
      <c r="U23" s="739">
        <v>1357</v>
      </c>
      <c r="V23" s="739">
        <v>437</v>
      </c>
      <c r="W23" s="739">
        <v>422</v>
      </c>
      <c r="X23" s="739">
        <v>255</v>
      </c>
      <c r="Y23" s="739">
        <v>195</v>
      </c>
      <c r="Z23" s="739">
        <v>156</v>
      </c>
      <c r="AA23" s="739">
        <v>101</v>
      </c>
      <c r="AB23" s="739">
        <v>108</v>
      </c>
      <c r="AC23" s="739">
        <v>139</v>
      </c>
      <c r="AD23" s="740">
        <v>136</v>
      </c>
    </row>
    <row r="24" spans="1:30" s="749" customFormat="1" ht="13.5" customHeight="1">
      <c r="A24" s="753" t="s">
        <v>90</v>
      </c>
      <c r="B24" s="751">
        <v>61</v>
      </c>
      <c r="C24" s="751">
        <v>58</v>
      </c>
      <c r="D24" s="751">
        <v>76</v>
      </c>
      <c r="E24" s="751">
        <v>63</v>
      </c>
      <c r="F24" s="751">
        <v>75</v>
      </c>
      <c r="G24" s="752">
        <v>65</v>
      </c>
      <c r="H24" s="752">
        <v>53</v>
      </c>
      <c r="I24" s="752">
        <v>39</v>
      </c>
      <c r="J24" s="752">
        <v>51</v>
      </c>
      <c r="K24" s="752">
        <v>63</v>
      </c>
      <c r="L24" s="752">
        <v>59</v>
      </c>
      <c r="M24" s="752">
        <v>44</v>
      </c>
      <c r="N24" s="739">
        <v>31</v>
      </c>
      <c r="O24" s="739">
        <v>34</v>
      </c>
      <c r="P24" s="739">
        <v>33</v>
      </c>
      <c r="Q24" s="739">
        <v>36</v>
      </c>
      <c r="R24" s="739">
        <v>129</v>
      </c>
      <c r="S24" s="739">
        <v>129</v>
      </c>
      <c r="T24" s="739">
        <v>111</v>
      </c>
      <c r="U24" s="739">
        <v>53</v>
      </c>
      <c r="V24" s="739">
        <v>17</v>
      </c>
      <c r="W24" s="739">
        <v>24</v>
      </c>
      <c r="X24" s="739">
        <v>8</v>
      </c>
      <c r="Y24" s="739">
        <v>12</v>
      </c>
      <c r="Z24" s="739">
        <v>40</v>
      </c>
      <c r="AA24" s="739">
        <v>49</v>
      </c>
      <c r="AB24" s="739">
        <v>79</v>
      </c>
      <c r="AC24" s="739">
        <v>112</v>
      </c>
      <c r="AD24" s="740">
        <v>155</v>
      </c>
    </row>
    <row r="25" spans="1:30" s="749" customFormat="1" ht="18" customHeight="1">
      <c r="A25" s="754" t="s">
        <v>425</v>
      </c>
      <c r="B25" s="744">
        <v>1230</v>
      </c>
      <c r="C25" s="744">
        <v>1924</v>
      </c>
      <c r="D25" s="744">
        <v>2140</v>
      </c>
      <c r="E25" s="744">
        <v>1517</v>
      </c>
      <c r="F25" s="744">
        <v>1478</v>
      </c>
      <c r="G25" s="744">
        <v>1764</v>
      </c>
      <c r="H25" s="744">
        <v>1373</v>
      </c>
      <c r="I25" s="744">
        <v>1415</v>
      </c>
      <c r="J25" s="744">
        <v>1918</v>
      </c>
      <c r="K25" s="744">
        <v>2150</v>
      </c>
      <c r="L25" s="744">
        <v>1624</v>
      </c>
      <c r="M25" s="744">
        <v>1735</v>
      </c>
      <c r="N25" s="744">
        <v>1635</v>
      </c>
      <c r="O25" s="744">
        <v>1784</v>
      </c>
      <c r="P25" s="744">
        <v>2244</v>
      </c>
      <c r="Q25" s="744">
        <v>2411</v>
      </c>
      <c r="R25" s="744">
        <v>2761</v>
      </c>
      <c r="S25" s="744">
        <v>3568</v>
      </c>
      <c r="T25" s="744">
        <v>4345</v>
      </c>
      <c r="U25" s="744">
        <v>3405</v>
      </c>
      <c r="V25" s="744">
        <v>3060</v>
      </c>
      <c r="W25" s="744">
        <v>2527</v>
      </c>
      <c r="X25" s="744">
        <f t="shared" ref="X25:AB25" si="8">X26+X28+X27+X29</f>
        <v>2074</v>
      </c>
      <c r="Y25" s="744">
        <f t="shared" si="8"/>
        <v>1675</v>
      </c>
      <c r="Z25" s="744">
        <f t="shared" si="8"/>
        <v>1901</v>
      </c>
      <c r="AA25" s="744">
        <f t="shared" si="8"/>
        <v>1673</v>
      </c>
      <c r="AB25" s="744">
        <f t="shared" si="8"/>
        <v>2303</v>
      </c>
      <c r="AC25" s="744">
        <f t="shared" ref="AC25:AD25" si="9">AC26+AC28+AC27+AC29</f>
        <v>2435</v>
      </c>
      <c r="AD25" s="745">
        <f t="shared" si="9"/>
        <v>2542</v>
      </c>
    </row>
    <row r="26" spans="1:30" s="749" customFormat="1" ht="13.5" customHeight="1">
      <c r="A26" s="750" t="s">
        <v>321</v>
      </c>
      <c r="B26" s="751">
        <v>1127</v>
      </c>
      <c r="C26" s="751">
        <v>1776</v>
      </c>
      <c r="D26" s="751">
        <v>1996</v>
      </c>
      <c r="E26" s="751">
        <v>1392</v>
      </c>
      <c r="F26" s="751">
        <v>1344</v>
      </c>
      <c r="G26" s="752">
        <v>1604</v>
      </c>
      <c r="H26" s="752">
        <v>1233</v>
      </c>
      <c r="I26" s="752">
        <v>1271</v>
      </c>
      <c r="J26" s="752">
        <v>1747</v>
      </c>
      <c r="K26" s="752">
        <v>1959</v>
      </c>
      <c r="L26" s="752">
        <v>1450</v>
      </c>
      <c r="M26" s="739">
        <v>1549</v>
      </c>
      <c r="N26" s="739">
        <v>1447</v>
      </c>
      <c r="O26" s="739">
        <v>1578</v>
      </c>
      <c r="P26" s="739">
        <v>2018</v>
      </c>
      <c r="Q26" s="739">
        <v>1672</v>
      </c>
      <c r="R26" s="739">
        <v>1866</v>
      </c>
      <c r="S26" s="739">
        <v>2553</v>
      </c>
      <c r="T26" s="739">
        <v>3288</v>
      </c>
      <c r="U26" s="739">
        <v>2659</v>
      </c>
      <c r="V26" s="739">
        <v>2543</v>
      </c>
      <c r="W26" s="739">
        <v>2131</v>
      </c>
      <c r="X26" s="739">
        <v>1794</v>
      </c>
      <c r="Y26" s="739">
        <v>1471</v>
      </c>
      <c r="Z26" s="739">
        <v>1620</v>
      </c>
      <c r="AA26" s="739">
        <v>1423</v>
      </c>
      <c r="AB26" s="739">
        <v>1928</v>
      </c>
      <c r="AC26" s="739">
        <v>1980</v>
      </c>
      <c r="AD26" s="740">
        <v>2047</v>
      </c>
    </row>
    <row r="27" spans="1:30" s="749" customFormat="1" ht="13.5" customHeight="1">
      <c r="A27" s="750" t="s">
        <v>86</v>
      </c>
      <c r="B27" s="751">
        <v>2</v>
      </c>
      <c r="C27" s="751">
        <v>6</v>
      </c>
      <c r="D27" s="751">
        <v>2</v>
      </c>
      <c r="E27" s="751">
        <v>4</v>
      </c>
      <c r="F27" s="751">
        <v>11</v>
      </c>
      <c r="G27" s="752">
        <v>6</v>
      </c>
      <c r="H27" s="752">
        <v>4</v>
      </c>
      <c r="I27" s="752">
        <v>0</v>
      </c>
      <c r="J27" s="752">
        <v>1</v>
      </c>
      <c r="K27" s="752">
        <v>1</v>
      </c>
      <c r="L27" s="752">
        <v>1</v>
      </c>
      <c r="M27" s="752">
        <v>0</v>
      </c>
      <c r="N27" s="752">
        <v>0</v>
      </c>
      <c r="O27" s="752">
        <v>0</v>
      </c>
      <c r="P27" s="739">
        <v>15</v>
      </c>
      <c r="Q27" s="739">
        <v>506</v>
      </c>
      <c r="R27" s="739">
        <v>560</v>
      </c>
      <c r="S27" s="739">
        <v>569</v>
      </c>
      <c r="T27" s="739">
        <v>732</v>
      </c>
      <c r="U27" s="739">
        <v>417</v>
      </c>
      <c r="V27" s="739">
        <v>324</v>
      </c>
      <c r="W27" s="739">
        <v>231</v>
      </c>
      <c r="X27" s="739">
        <v>166</v>
      </c>
      <c r="Y27" s="739">
        <v>121</v>
      </c>
      <c r="Z27" s="739">
        <v>98</v>
      </c>
      <c r="AA27" s="739">
        <v>57</v>
      </c>
      <c r="AB27" s="739">
        <v>77</v>
      </c>
      <c r="AC27" s="739">
        <v>48</v>
      </c>
      <c r="AD27" s="740">
        <v>65</v>
      </c>
    </row>
    <row r="28" spans="1:30" s="749" customFormat="1" ht="13.5" customHeight="1">
      <c r="A28" s="750" t="s">
        <v>87</v>
      </c>
      <c r="B28" s="751">
        <v>93</v>
      </c>
      <c r="C28" s="751">
        <v>127</v>
      </c>
      <c r="D28" s="751">
        <v>133</v>
      </c>
      <c r="E28" s="751">
        <v>110</v>
      </c>
      <c r="F28" s="751">
        <v>106</v>
      </c>
      <c r="G28" s="752">
        <v>131</v>
      </c>
      <c r="H28" s="752">
        <v>118</v>
      </c>
      <c r="I28" s="752">
        <v>122</v>
      </c>
      <c r="J28" s="752">
        <v>139</v>
      </c>
      <c r="K28" s="752">
        <v>155</v>
      </c>
      <c r="L28" s="752">
        <v>161</v>
      </c>
      <c r="M28" s="739">
        <v>167</v>
      </c>
      <c r="N28" s="739">
        <v>160</v>
      </c>
      <c r="O28" s="739">
        <v>173</v>
      </c>
      <c r="P28" s="739">
        <v>172</v>
      </c>
      <c r="Q28" s="739">
        <v>186</v>
      </c>
      <c r="R28" s="739">
        <v>207</v>
      </c>
      <c r="S28" s="739">
        <v>286</v>
      </c>
      <c r="T28" s="739">
        <v>245</v>
      </c>
      <c r="U28" s="739">
        <v>272</v>
      </c>
      <c r="V28" s="739">
        <v>158</v>
      </c>
      <c r="W28" s="739">
        <v>105</v>
      </c>
      <c r="X28" s="739">
        <v>53</v>
      </c>
      <c r="Y28" s="739">
        <v>25</v>
      </c>
      <c r="Z28" s="739">
        <v>22</v>
      </c>
      <c r="AA28" s="739">
        <v>15</v>
      </c>
      <c r="AB28" s="739">
        <v>11</v>
      </c>
      <c r="AC28" s="739">
        <v>11</v>
      </c>
      <c r="AD28" s="740">
        <v>12</v>
      </c>
    </row>
    <row r="29" spans="1:30" s="749" customFormat="1" ht="13.5" customHeight="1">
      <c r="A29" s="753" t="s">
        <v>90</v>
      </c>
      <c r="B29" s="751">
        <v>8</v>
      </c>
      <c r="C29" s="751">
        <v>15</v>
      </c>
      <c r="D29" s="751">
        <v>9</v>
      </c>
      <c r="E29" s="751">
        <v>11</v>
      </c>
      <c r="F29" s="751">
        <v>17</v>
      </c>
      <c r="G29" s="752">
        <v>23</v>
      </c>
      <c r="H29" s="752">
        <v>18</v>
      </c>
      <c r="I29" s="752">
        <v>22</v>
      </c>
      <c r="J29" s="752">
        <v>31</v>
      </c>
      <c r="K29" s="752">
        <v>35</v>
      </c>
      <c r="L29" s="752">
        <v>12</v>
      </c>
      <c r="M29" s="739">
        <v>19</v>
      </c>
      <c r="N29" s="739">
        <v>28</v>
      </c>
      <c r="O29" s="739">
        <v>33</v>
      </c>
      <c r="P29" s="739">
        <v>39</v>
      </c>
      <c r="Q29" s="739">
        <v>47</v>
      </c>
      <c r="R29" s="739">
        <v>128</v>
      </c>
      <c r="S29" s="739">
        <v>160</v>
      </c>
      <c r="T29" s="739">
        <v>80</v>
      </c>
      <c r="U29" s="739">
        <v>57</v>
      </c>
      <c r="V29" s="739">
        <v>35</v>
      </c>
      <c r="W29" s="739">
        <v>60</v>
      </c>
      <c r="X29" s="739">
        <v>61</v>
      </c>
      <c r="Y29" s="739">
        <v>58</v>
      </c>
      <c r="Z29" s="739">
        <v>161</v>
      </c>
      <c r="AA29" s="739">
        <v>178</v>
      </c>
      <c r="AB29" s="739">
        <v>287</v>
      </c>
      <c r="AC29" s="739">
        <v>396</v>
      </c>
      <c r="AD29" s="740">
        <v>418</v>
      </c>
    </row>
    <row r="30" spans="1:30" ht="18" customHeight="1">
      <c r="A30" s="747" t="s">
        <v>114</v>
      </c>
      <c r="B30" s="743">
        <v>552</v>
      </c>
      <c r="C30" s="743">
        <v>524</v>
      </c>
      <c r="D30" s="743">
        <v>610</v>
      </c>
      <c r="E30" s="743">
        <v>645</v>
      </c>
      <c r="F30" s="743">
        <v>645</v>
      </c>
      <c r="G30" s="743">
        <v>717</v>
      </c>
      <c r="H30" s="743">
        <v>638</v>
      </c>
      <c r="I30" s="743">
        <v>432</v>
      </c>
      <c r="J30" s="743">
        <v>378</v>
      </c>
      <c r="K30" s="743">
        <v>435</v>
      </c>
      <c r="L30" s="743">
        <v>368</v>
      </c>
      <c r="M30" s="743">
        <v>359</v>
      </c>
      <c r="N30" s="743">
        <v>424</v>
      </c>
      <c r="O30" s="743">
        <v>250</v>
      </c>
      <c r="P30" s="743">
        <v>112</v>
      </c>
      <c r="Q30" s="744">
        <v>277</v>
      </c>
      <c r="R30" s="744">
        <v>285</v>
      </c>
      <c r="S30" s="744">
        <v>168</v>
      </c>
      <c r="T30" s="744">
        <v>476</v>
      </c>
      <c r="U30" s="744">
        <v>360</v>
      </c>
      <c r="V30" s="744">
        <v>397</v>
      </c>
      <c r="W30" s="744">
        <v>308</v>
      </c>
      <c r="X30" s="744">
        <f t="shared" ref="X30:AB30" si="10">X31+X32</f>
        <v>149</v>
      </c>
      <c r="Y30" s="744">
        <f t="shared" si="10"/>
        <v>151</v>
      </c>
      <c r="Z30" s="744">
        <f t="shared" si="10"/>
        <v>179</v>
      </c>
      <c r="AA30" s="744">
        <f t="shared" si="10"/>
        <v>144</v>
      </c>
      <c r="AB30" s="744">
        <f t="shared" si="10"/>
        <v>69</v>
      </c>
      <c r="AC30" s="744">
        <f t="shared" ref="AC30" si="11">AC31+AC32</f>
        <v>132</v>
      </c>
      <c r="AD30" s="745">
        <v>175</v>
      </c>
    </row>
    <row r="31" spans="1:30" ht="13.5" customHeight="1">
      <c r="A31" s="741" t="s">
        <v>319</v>
      </c>
      <c r="B31" s="737">
        <v>411</v>
      </c>
      <c r="C31" s="737">
        <v>378</v>
      </c>
      <c r="D31" s="737">
        <v>442</v>
      </c>
      <c r="E31" s="737">
        <v>551</v>
      </c>
      <c r="F31" s="737">
        <v>536</v>
      </c>
      <c r="G31" s="737">
        <v>563</v>
      </c>
      <c r="H31" s="737">
        <v>539</v>
      </c>
      <c r="I31" s="737">
        <v>381</v>
      </c>
      <c r="J31" s="737">
        <v>339</v>
      </c>
      <c r="K31" s="737">
        <v>387</v>
      </c>
      <c r="L31" s="737">
        <v>330</v>
      </c>
      <c r="M31" s="738">
        <v>321</v>
      </c>
      <c r="N31" s="738">
        <v>389</v>
      </c>
      <c r="O31" s="738">
        <v>220</v>
      </c>
      <c r="P31" s="738">
        <v>80</v>
      </c>
      <c r="Q31" s="739">
        <v>229</v>
      </c>
      <c r="R31" s="739">
        <v>231</v>
      </c>
      <c r="S31" s="739">
        <v>119</v>
      </c>
      <c r="T31" s="739">
        <v>400</v>
      </c>
      <c r="U31" s="739">
        <v>312</v>
      </c>
      <c r="V31" s="739">
        <v>327</v>
      </c>
      <c r="W31" s="739">
        <v>269</v>
      </c>
      <c r="X31" s="739">
        <v>128</v>
      </c>
      <c r="Y31" s="739">
        <v>145</v>
      </c>
      <c r="Z31" s="739">
        <v>174</v>
      </c>
      <c r="AA31" s="739">
        <v>129</v>
      </c>
      <c r="AB31" s="739">
        <v>55</v>
      </c>
      <c r="AC31" s="739">
        <v>111</v>
      </c>
      <c r="AD31" s="740">
        <v>152</v>
      </c>
    </row>
    <row r="32" spans="1:30" ht="13.5" customHeight="1">
      <c r="A32" s="741" t="s">
        <v>320</v>
      </c>
      <c r="B32" s="737">
        <v>141</v>
      </c>
      <c r="C32" s="737">
        <v>146</v>
      </c>
      <c r="D32" s="737">
        <v>168</v>
      </c>
      <c r="E32" s="737">
        <v>138</v>
      </c>
      <c r="F32" s="737">
        <v>109</v>
      </c>
      <c r="G32" s="737">
        <v>154</v>
      </c>
      <c r="H32" s="737">
        <v>99</v>
      </c>
      <c r="I32" s="737">
        <v>51</v>
      </c>
      <c r="J32" s="737">
        <v>39</v>
      </c>
      <c r="K32" s="737">
        <v>48</v>
      </c>
      <c r="L32" s="737">
        <v>38</v>
      </c>
      <c r="M32" s="738">
        <v>38</v>
      </c>
      <c r="N32" s="738">
        <v>35</v>
      </c>
      <c r="O32" s="738">
        <v>30</v>
      </c>
      <c r="P32" s="738">
        <v>32</v>
      </c>
      <c r="Q32" s="739">
        <v>48</v>
      </c>
      <c r="R32" s="739">
        <v>54</v>
      </c>
      <c r="S32" s="739">
        <v>49</v>
      </c>
      <c r="T32" s="739">
        <v>76</v>
      </c>
      <c r="U32" s="739">
        <v>48</v>
      </c>
      <c r="V32" s="739">
        <v>70</v>
      </c>
      <c r="W32" s="739">
        <v>39</v>
      </c>
      <c r="X32" s="739">
        <v>21</v>
      </c>
      <c r="Y32" s="739">
        <v>6</v>
      </c>
      <c r="Z32" s="739">
        <v>5</v>
      </c>
      <c r="AA32" s="739">
        <v>15</v>
      </c>
      <c r="AB32" s="739">
        <v>14</v>
      </c>
      <c r="AC32" s="739">
        <v>21</v>
      </c>
      <c r="AD32" s="740">
        <v>23</v>
      </c>
    </row>
    <row r="33" spans="1:30" s="758" customFormat="1" ht="18" customHeight="1">
      <c r="A33" s="742" t="s">
        <v>92</v>
      </c>
      <c r="B33" s="743">
        <v>259</v>
      </c>
      <c r="C33" s="743">
        <v>217</v>
      </c>
      <c r="D33" s="743">
        <v>254</v>
      </c>
      <c r="E33" s="743">
        <v>297</v>
      </c>
      <c r="F33" s="743">
        <v>209</v>
      </c>
      <c r="G33" s="743">
        <v>200</v>
      </c>
      <c r="H33" s="743">
        <v>223</v>
      </c>
      <c r="I33" s="743">
        <v>179</v>
      </c>
      <c r="J33" s="743">
        <v>205</v>
      </c>
      <c r="K33" s="743">
        <v>206</v>
      </c>
      <c r="L33" s="743">
        <v>205</v>
      </c>
      <c r="M33" s="755">
        <v>265</v>
      </c>
      <c r="N33" s="755">
        <v>371</v>
      </c>
      <c r="O33" s="755">
        <v>526</v>
      </c>
      <c r="P33" s="755">
        <v>479</v>
      </c>
      <c r="Q33" s="756">
        <v>448</v>
      </c>
      <c r="R33" s="756">
        <v>469</v>
      </c>
      <c r="S33" s="756">
        <v>549</v>
      </c>
      <c r="T33" s="756">
        <v>632</v>
      </c>
      <c r="U33" s="756">
        <v>482</v>
      </c>
      <c r="V33" s="756">
        <v>391</v>
      </c>
      <c r="W33" s="756">
        <v>302</v>
      </c>
      <c r="X33" s="756">
        <f t="shared" ref="X33:AB33" si="12">X34+X35+X36+X37</f>
        <v>150</v>
      </c>
      <c r="Y33" s="756">
        <f t="shared" si="12"/>
        <v>53</v>
      </c>
      <c r="Z33" s="756">
        <f t="shared" si="12"/>
        <v>59</v>
      </c>
      <c r="AA33" s="756">
        <f t="shared" si="12"/>
        <v>64</v>
      </c>
      <c r="AB33" s="756">
        <f t="shared" si="12"/>
        <v>80</v>
      </c>
      <c r="AC33" s="756">
        <f t="shared" ref="AC33:AD33" si="13">AC34+AC35+AC36+AC37</f>
        <v>156</v>
      </c>
      <c r="AD33" s="757">
        <f t="shared" si="13"/>
        <v>257</v>
      </c>
    </row>
    <row r="34" spans="1:30" ht="13.5" customHeight="1">
      <c r="A34" s="736" t="s">
        <v>93</v>
      </c>
      <c r="B34" s="737">
        <v>26</v>
      </c>
      <c r="C34" s="737">
        <v>17</v>
      </c>
      <c r="D34" s="737">
        <v>8</v>
      </c>
      <c r="E34" s="737">
        <v>14</v>
      </c>
      <c r="F34" s="737">
        <v>16</v>
      </c>
      <c r="G34" s="737">
        <v>19</v>
      </c>
      <c r="H34" s="737">
        <v>12</v>
      </c>
      <c r="I34" s="737">
        <v>17</v>
      </c>
      <c r="J34" s="737">
        <v>19</v>
      </c>
      <c r="K34" s="737">
        <v>13</v>
      </c>
      <c r="L34" s="737">
        <v>18</v>
      </c>
      <c r="M34" s="738">
        <v>7</v>
      </c>
      <c r="N34" s="738">
        <v>18</v>
      </c>
      <c r="O34" s="738">
        <v>23</v>
      </c>
      <c r="P34" s="738">
        <v>11</v>
      </c>
      <c r="Q34" s="739">
        <v>10</v>
      </c>
      <c r="R34" s="739">
        <v>26</v>
      </c>
      <c r="S34" s="739">
        <v>26</v>
      </c>
      <c r="T34" s="739">
        <v>23</v>
      </c>
      <c r="U34" s="739">
        <v>36</v>
      </c>
      <c r="V34" s="739">
        <v>20</v>
      </c>
      <c r="W34" s="739">
        <v>21</v>
      </c>
      <c r="X34" s="739">
        <v>6</v>
      </c>
      <c r="Y34" s="739">
        <v>2</v>
      </c>
      <c r="Z34" s="739">
        <v>3</v>
      </c>
      <c r="AA34" s="739">
        <v>3</v>
      </c>
      <c r="AB34" s="739">
        <v>3</v>
      </c>
      <c r="AC34" s="739">
        <v>9</v>
      </c>
      <c r="AD34" s="740">
        <v>4</v>
      </c>
    </row>
    <row r="35" spans="1:30" ht="13.5" customHeight="1">
      <c r="A35" s="736" t="s">
        <v>94</v>
      </c>
      <c r="B35" s="737">
        <v>9</v>
      </c>
      <c r="C35" s="737">
        <v>13</v>
      </c>
      <c r="D35" s="737">
        <v>19</v>
      </c>
      <c r="E35" s="737">
        <v>19</v>
      </c>
      <c r="F35" s="737">
        <v>9</v>
      </c>
      <c r="G35" s="737">
        <v>12</v>
      </c>
      <c r="H35" s="737">
        <v>7</v>
      </c>
      <c r="I35" s="737">
        <v>7</v>
      </c>
      <c r="J35" s="737">
        <v>10</v>
      </c>
      <c r="K35" s="737">
        <v>12</v>
      </c>
      <c r="L35" s="737">
        <v>12</v>
      </c>
      <c r="M35" s="738">
        <v>16</v>
      </c>
      <c r="N35" s="738">
        <v>16</v>
      </c>
      <c r="O35" s="738">
        <v>12</v>
      </c>
      <c r="P35" s="738">
        <v>9</v>
      </c>
      <c r="Q35" s="739">
        <v>9</v>
      </c>
      <c r="R35" s="739">
        <v>13</v>
      </c>
      <c r="S35" s="739">
        <v>18</v>
      </c>
      <c r="T35" s="739">
        <v>20</v>
      </c>
      <c r="U35" s="739">
        <v>16</v>
      </c>
      <c r="V35" s="739">
        <v>12</v>
      </c>
      <c r="W35" s="739">
        <v>5</v>
      </c>
      <c r="X35" s="739">
        <v>3</v>
      </c>
      <c r="Y35" s="739">
        <v>2</v>
      </c>
      <c r="Z35" s="739">
        <v>4</v>
      </c>
      <c r="AA35" s="739">
        <v>1</v>
      </c>
      <c r="AB35" s="739">
        <v>0</v>
      </c>
      <c r="AC35" s="739">
        <v>8</v>
      </c>
      <c r="AD35" s="740">
        <v>12</v>
      </c>
    </row>
    <row r="36" spans="1:30" ht="13.5" customHeight="1">
      <c r="A36" s="736" t="s">
        <v>95</v>
      </c>
      <c r="B36" s="737">
        <v>87</v>
      </c>
      <c r="C36" s="737">
        <v>52</v>
      </c>
      <c r="D36" s="737">
        <v>81</v>
      </c>
      <c r="E36" s="737">
        <v>101</v>
      </c>
      <c r="F36" s="737">
        <v>85</v>
      </c>
      <c r="G36" s="737">
        <v>74</v>
      </c>
      <c r="H36" s="737">
        <v>79</v>
      </c>
      <c r="I36" s="737">
        <v>72</v>
      </c>
      <c r="J36" s="737">
        <v>115</v>
      </c>
      <c r="K36" s="737">
        <v>95</v>
      </c>
      <c r="L36" s="737">
        <v>85</v>
      </c>
      <c r="M36" s="738">
        <v>137</v>
      </c>
      <c r="N36" s="738">
        <v>168</v>
      </c>
      <c r="O36" s="738">
        <v>285</v>
      </c>
      <c r="P36" s="738">
        <v>235</v>
      </c>
      <c r="Q36" s="739">
        <v>234</v>
      </c>
      <c r="R36" s="739">
        <v>208</v>
      </c>
      <c r="S36" s="739">
        <v>280</v>
      </c>
      <c r="T36" s="739">
        <v>304</v>
      </c>
      <c r="U36" s="739">
        <v>256</v>
      </c>
      <c r="V36" s="739">
        <v>192</v>
      </c>
      <c r="W36" s="739">
        <v>134</v>
      </c>
      <c r="X36" s="739">
        <v>55</v>
      </c>
      <c r="Y36" s="739">
        <v>16</v>
      </c>
      <c r="Z36" s="739">
        <v>19</v>
      </c>
      <c r="AA36" s="739">
        <v>24</v>
      </c>
      <c r="AB36" s="739">
        <v>32</v>
      </c>
      <c r="AC36" s="739">
        <v>78</v>
      </c>
      <c r="AD36" s="740">
        <v>83</v>
      </c>
    </row>
    <row r="37" spans="1:30" ht="13.5" customHeight="1">
      <c r="A37" s="736" t="s">
        <v>96</v>
      </c>
      <c r="B37" s="737">
        <v>137</v>
      </c>
      <c r="C37" s="737">
        <v>135</v>
      </c>
      <c r="D37" s="737">
        <v>146</v>
      </c>
      <c r="E37" s="737">
        <v>119</v>
      </c>
      <c r="F37" s="737">
        <v>99</v>
      </c>
      <c r="G37" s="737">
        <v>95</v>
      </c>
      <c r="H37" s="737">
        <v>125</v>
      </c>
      <c r="I37" s="737">
        <v>83</v>
      </c>
      <c r="J37" s="737">
        <v>61</v>
      </c>
      <c r="K37" s="737">
        <v>86</v>
      </c>
      <c r="L37" s="737">
        <v>90</v>
      </c>
      <c r="M37" s="738">
        <v>105</v>
      </c>
      <c r="N37" s="738">
        <v>169</v>
      </c>
      <c r="O37" s="738">
        <v>206</v>
      </c>
      <c r="P37" s="738">
        <v>224</v>
      </c>
      <c r="Q37" s="739">
        <v>195</v>
      </c>
      <c r="R37" s="739">
        <v>222</v>
      </c>
      <c r="S37" s="739">
        <v>225</v>
      </c>
      <c r="T37" s="739">
        <v>285</v>
      </c>
      <c r="U37" s="739">
        <v>174</v>
      </c>
      <c r="V37" s="739">
        <v>167</v>
      </c>
      <c r="W37" s="739">
        <v>142</v>
      </c>
      <c r="X37" s="739">
        <v>86</v>
      </c>
      <c r="Y37" s="739">
        <v>33</v>
      </c>
      <c r="Z37" s="739">
        <v>33</v>
      </c>
      <c r="AA37" s="739">
        <v>36</v>
      </c>
      <c r="AB37" s="739">
        <v>45</v>
      </c>
      <c r="AC37" s="739">
        <v>61</v>
      </c>
      <c r="AD37" s="740">
        <v>158</v>
      </c>
    </row>
    <row r="38" spans="1:30" ht="18.75" customHeight="1">
      <c r="A38" s="760" t="s">
        <v>117</v>
      </c>
      <c r="B38" s="761">
        <v>38768</v>
      </c>
      <c r="C38" s="761">
        <v>36592</v>
      </c>
      <c r="D38" s="761">
        <v>36179</v>
      </c>
      <c r="E38" s="761">
        <v>26338</v>
      </c>
      <c r="F38" s="761">
        <v>26805</v>
      </c>
      <c r="G38" s="761">
        <v>34475</v>
      </c>
      <c r="H38" s="761">
        <v>34768</v>
      </c>
      <c r="I38" s="761">
        <v>31857</v>
      </c>
      <c r="J38" s="761">
        <v>38798</v>
      </c>
      <c r="K38" s="761">
        <v>33973</v>
      </c>
      <c r="L38" s="761">
        <v>32165</v>
      </c>
      <c r="M38" s="761">
        <v>38075</v>
      </c>
      <c r="N38" s="761">
        <v>40367</v>
      </c>
      <c r="O38" s="761">
        <v>40362</v>
      </c>
      <c r="P38" s="761">
        <v>54037</v>
      </c>
      <c r="Q38" s="761">
        <v>48712</v>
      </c>
      <c r="R38" s="761">
        <v>48387</v>
      </c>
      <c r="S38" s="761">
        <v>64405</v>
      </c>
      <c r="T38" s="761">
        <v>67722</v>
      </c>
      <c r="U38" s="761">
        <v>50291</v>
      </c>
      <c r="V38" s="761">
        <v>44025</v>
      </c>
      <c r="W38" s="761">
        <v>36264</v>
      </c>
      <c r="X38" s="761">
        <f t="shared" ref="X38:AB38" si="14">X33+X30+X20+X25+X16+X13+X7</f>
        <v>25829</v>
      </c>
      <c r="Y38" s="761">
        <f t="shared" si="14"/>
        <v>18567</v>
      </c>
      <c r="Z38" s="761">
        <f t="shared" si="14"/>
        <v>22203</v>
      </c>
      <c r="AA38" s="761">
        <f t="shared" si="14"/>
        <v>25735</v>
      </c>
      <c r="AB38" s="761">
        <f t="shared" si="14"/>
        <v>33805</v>
      </c>
      <c r="AC38" s="761">
        <f t="shared" ref="AC38" si="15">AC33+AC30+AC20+AC25+AC16+AC13+AC7</f>
        <v>43640</v>
      </c>
      <c r="AD38" s="762">
        <f>AD33+AD30+AD20+AD25+AD16+AD13+AD7</f>
        <v>49450</v>
      </c>
    </row>
    <row r="39" spans="1:30" s="749" customFormat="1" ht="18.75" customHeight="1">
      <c r="A39" s="699" t="s">
        <v>407</v>
      </c>
      <c r="B39" s="763">
        <f>SUM(B40:B41)</f>
        <v>74</v>
      </c>
      <c r="C39" s="763">
        <f>SUM(C40:C41)</f>
        <v>157</v>
      </c>
      <c r="D39" s="763">
        <f t="shared" ref="D39:Y39" si="16">SUM(D40:D41)</f>
        <v>131</v>
      </c>
      <c r="E39" s="763">
        <f t="shared" si="16"/>
        <v>141</v>
      </c>
      <c r="F39" s="763">
        <f t="shared" si="16"/>
        <v>123</v>
      </c>
      <c r="G39" s="763">
        <f t="shared" si="16"/>
        <v>157</v>
      </c>
      <c r="H39" s="763">
        <f t="shared" si="16"/>
        <v>208</v>
      </c>
      <c r="I39" s="763">
        <f t="shared" si="16"/>
        <v>269</v>
      </c>
      <c r="J39" s="763">
        <f t="shared" si="16"/>
        <v>307</v>
      </c>
      <c r="K39" s="763">
        <f t="shared" si="16"/>
        <v>266</v>
      </c>
      <c r="L39" s="763">
        <f t="shared" si="16"/>
        <v>383</v>
      </c>
      <c r="M39" s="763">
        <f t="shared" si="16"/>
        <v>395</v>
      </c>
      <c r="N39" s="763">
        <f t="shared" si="16"/>
        <v>400</v>
      </c>
      <c r="O39" s="763">
        <f t="shared" si="16"/>
        <v>635</v>
      </c>
      <c r="P39" s="763">
        <f t="shared" si="16"/>
        <v>569</v>
      </c>
      <c r="Q39" s="763">
        <f t="shared" si="16"/>
        <v>827</v>
      </c>
      <c r="R39" s="763">
        <f t="shared" si="16"/>
        <v>1231</v>
      </c>
      <c r="S39" s="763">
        <f t="shared" si="16"/>
        <v>1510</v>
      </c>
      <c r="T39" s="763">
        <f t="shared" si="16"/>
        <v>1685</v>
      </c>
      <c r="U39" s="763">
        <f t="shared" si="16"/>
        <v>1465</v>
      </c>
      <c r="V39" s="763">
        <f t="shared" si="16"/>
        <v>1252</v>
      </c>
      <c r="W39" s="763">
        <f t="shared" si="16"/>
        <v>1051</v>
      </c>
      <c r="X39" s="763">
        <f t="shared" si="16"/>
        <v>850</v>
      </c>
      <c r="Y39" s="763">
        <f t="shared" si="16"/>
        <v>516</v>
      </c>
      <c r="Z39" s="764">
        <f>SUM(Z40:Z41)</f>
        <v>503</v>
      </c>
      <c r="AA39" s="764">
        <f>SUM(AA40:AA41)</f>
        <v>493</v>
      </c>
      <c r="AB39" s="764">
        <f>SUM(AB40:AB41)</f>
        <v>510</v>
      </c>
      <c r="AC39" s="764">
        <f t="shared" ref="AC39:AD39" si="17">SUM(AC40:AC41)</f>
        <v>631</v>
      </c>
      <c r="AD39" s="765">
        <f t="shared" si="17"/>
        <v>623</v>
      </c>
    </row>
    <row r="40" spans="1:30" ht="14.25" customHeight="1">
      <c r="A40" s="766" t="s">
        <v>303</v>
      </c>
      <c r="B40" s="738">
        <v>55</v>
      </c>
      <c r="C40" s="738">
        <v>144</v>
      </c>
      <c r="D40" s="738">
        <v>115</v>
      </c>
      <c r="E40" s="738">
        <v>128</v>
      </c>
      <c r="F40" s="738">
        <v>107</v>
      </c>
      <c r="G40" s="738">
        <v>137</v>
      </c>
      <c r="H40" s="738">
        <v>184</v>
      </c>
      <c r="I40" s="738">
        <v>233</v>
      </c>
      <c r="J40" s="738">
        <v>256</v>
      </c>
      <c r="K40" s="738">
        <v>218</v>
      </c>
      <c r="L40" s="738">
        <v>276</v>
      </c>
      <c r="M40" s="738">
        <v>329</v>
      </c>
      <c r="N40" s="738">
        <v>315</v>
      </c>
      <c r="O40" s="738">
        <v>527</v>
      </c>
      <c r="P40" s="738">
        <v>423</v>
      </c>
      <c r="Q40" s="739">
        <v>490</v>
      </c>
      <c r="R40" s="739">
        <v>587</v>
      </c>
      <c r="S40" s="739">
        <v>566</v>
      </c>
      <c r="T40" s="739">
        <v>571</v>
      </c>
      <c r="U40" s="739">
        <v>588</v>
      </c>
      <c r="V40" s="739">
        <v>354</v>
      </c>
      <c r="W40" s="739">
        <v>303</v>
      </c>
      <c r="X40" s="739">
        <v>165</v>
      </c>
      <c r="Y40" s="739">
        <v>66</v>
      </c>
      <c r="Z40" s="739">
        <v>96</v>
      </c>
      <c r="AA40" s="739">
        <v>113</v>
      </c>
      <c r="AB40" s="739">
        <v>144</v>
      </c>
      <c r="AC40" s="739">
        <v>244</v>
      </c>
      <c r="AD40" s="740">
        <v>213</v>
      </c>
    </row>
    <row r="41" spans="1:30" ht="14.25" customHeight="1">
      <c r="A41" s="767" t="s">
        <v>304</v>
      </c>
      <c r="B41" s="768">
        <v>19</v>
      </c>
      <c r="C41" s="768">
        <v>13</v>
      </c>
      <c r="D41" s="768">
        <v>16</v>
      </c>
      <c r="E41" s="768">
        <v>13</v>
      </c>
      <c r="F41" s="768">
        <v>16</v>
      </c>
      <c r="G41" s="768">
        <v>20</v>
      </c>
      <c r="H41" s="768">
        <v>24</v>
      </c>
      <c r="I41" s="768">
        <v>36</v>
      </c>
      <c r="J41" s="768">
        <v>51</v>
      </c>
      <c r="K41" s="768">
        <v>48</v>
      </c>
      <c r="L41" s="768">
        <v>107</v>
      </c>
      <c r="M41" s="769">
        <v>66</v>
      </c>
      <c r="N41" s="769">
        <v>85</v>
      </c>
      <c r="O41" s="769">
        <v>108</v>
      </c>
      <c r="P41" s="769">
        <v>146</v>
      </c>
      <c r="Q41" s="770">
        <v>337</v>
      </c>
      <c r="R41" s="770">
        <v>644</v>
      </c>
      <c r="S41" s="770">
        <v>944</v>
      </c>
      <c r="T41" s="770">
        <v>1114</v>
      </c>
      <c r="U41" s="770">
        <v>877</v>
      </c>
      <c r="V41" s="770">
        <v>898</v>
      </c>
      <c r="W41" s="770">
        <v>748</v>
      </c>
      <c r="X41" s="770">
        <v>685</v>
      </c>
      <c r="Y41" s="770">
        <v>450</v>
      </c>
      <c r="Z41" s="770">
        <v>407</v>
      </c>
      <c r="AA41" s="770">
        <v>380</v>
      </c>
      <c r="AB41" s="770">
        <v>366</v>
      </c>
      <c r="AC41" s="770">
        <v>387</v>
      </c>
      <c r="AD41" s="771">
        <v>410</v>
      </c>
    </row>
    <row r="43" spans="1:30" s="281" customFormat="1" ht="12.75">
      <c r="A43" s="278" t="s">
        <v>1372</v>
      </c>
      <c r="B43" s="279"/>
      <c r="C43" s="279"/>
      <c r="D43" s="279"/>
      <c r="E43" s="279"/>
      <c r="F43" s="279"/>
      <c r="G43" s="279"/>
      <c r="H43" s="280"/>
      <c r="X43" s="280"/>
      <c r="Y43" s="280"/>
      <c r="Z43" s="280"/>
      <c r="AA43" s="280"/>
      <c r="AB43" s="280"/>
      <c r="AC43" s="280"/>
    </row>
  </sheetData>
  <mergeCells count="2">
    <mergeCell ref="A4:S4"/>
    <mergeCell ref="AA4:AD5"/>
  </mergeCells>
  <phoneticPr fontId="0" type="noConversion"/>
  <pageMargins left="0.51181102362204722" right="0.51181102362204722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35</vt:i4>
      </vt:variant>
    </vt:vector>
  </HeadingPairs>
  <TitlesOfParts>
    <vt:vector size="112" baseType="lpstr">
      <vt:lpstr>Coverpage</vt:lpstr>
      <vt:lpstr>Contents</vt:lpstr>
      <vt:lpstr>Units, Currency &amp; Symbols Used</vt:lpstr>
      <vt:lpstr>G.1.1.</vt:lpstr>
      <vt:lpstr>G.1.2.</vt:lpstr>
      <vt:lpstr>G.1.3.</vt:lpstr>
      <vt:lpstr>G.1.4.</vt:lpstr>
      <vt:lpstr>G.1.5.</vt:lpstr>
      <vt:lpstr>G.1.6.</vt:lpstr>
      <vt:lpstr>G.1.7.</vt:lpstr>
      <vt:lpstr>G.1.8.</vt:lpstr>
      <vt:lpstr>G.1.9.</vt:lpstr>
      <vt:lpstr>G.1.10.</vt:lpstr>
      <vt:lpstr>G.1.11</vt:lpstr>
      <vt:lpstr>G.1.12.</vt:lpstr>
      <vt:lpstr>G.1.13.</vt:lpstr>
      <vt:lpstr>G.1.14.</vt:lpstr>
      <vt:lpstr>G.1.15.</vt:lpstr>
      <vt:lpstr>G.1.16.</vt:lpstr>
      <vt:lpstr>G.1.17.</vt:lpstr>
      <vt:lpstr>G.1.18.</vt:lpstr>
      <vt:lpstr>G.1.19.</vt:lpstr>
      <vt:lpstr>G.1.20.</vt:lpstr>
      <vt:lpstr>G.2.1.</vt:lpstr>
      <vt:lpstr>G.2.2.</vt:lpstr>
      <vt:lpstr>G.2.3.</vt:lpstr>
      <vt:lpstr>G.2.4.</vt:lpstr>
      <vt:lpstr>G.2.5.</vt:lpstr>
      <vt:lpstr>G.2.6a.</vt:lpstr>
      <vt:lpstr>G.2.6b.</vt:lpstr>
      <vt:lpstr>G.2.6c.</vt:lpstr>
      <vt:lpstr>G.2.6d.</vt:lpstr>
      <vt:lpstr>G.2.6e.</vt:lpstr>
      <vt:lpstr>G.2.6f.</vt:lpstr>
      <vt:lpstr>G.2.6g.</vt:lpstr>
      <vt:lpstr>G.2.6h.</vt:lpstr>
      <vt:lpstr>G.2.6i.</vt:lpstr>
      <vt:lpstr>G.2.6j.</vt:lpstr>
      <vt:lpstr>G.2.6k.</vt:lpstr>
      <vt:lpstr>G.2.6l.</vt:lpstr>
      <vt:lpstr>G.2.6m.</vt:lpstr>
      <vt:lpstr>G.2.6n.</vt:lpstr>
      <vt:lpstr>G.2.7.</vt:lpstr>
      <vt:lpstr>G.2.8.</vt:lpstr>
      <vt:lpstr>G.2.9.</vt:lpstr>
      <vt:lpstr>G.2.10.</vt:lpstr>
      <vt:lpstr>G.3.1.</vt:lpstr>
      <vt:lpstr>G.3.2.</vt:lpstr>
      <vt:lpstr>G.3.3.</vt:lpstr>
      <vt:lpstr>G.3.4.</vt:lpstr>
      <vt:lpstr>G.4.1.1.</vt:lpstr>
      <vt:lpstr>G.4.1.2.</vt:lpstr>
      <vt:lpstr>G.4.1.3.</vt:lpstr>
      <vt:lpstr>G.4.1.4.</vt:lpstr>
      <vt:lpstr>G.4.1.5.</vt:lpstr>
      <vt:lpstr>G.4.1.6.</vt:lpstr>
      <vt:lpstr>G.4.1.7.</vt:lpstr>
      <vt:lpstr>G.4.1.8.</vt:lpstr>
      <vt:lpstr>G.4.1.9.</vt:lpstr>
      <vt:lpstr>G.4.1.10.</vt:lpstr>
      <vt:lpstr>G.4.1.11.</vt:lpstr>
      <vt:lpstr>G.4.1.12.</vt:lpstr>
      <vt:lpstr>G.4.1.13.</vt:lpstr>
      <vt:lpstr>G.4.1.14.</vt:lpstr>
      <vt:lpstr>G.4.2.1.</vt:lpstr>
      <vt:lpstr>G.4.2.2.</vt:lpstr>
      <vt:lpstr>G.4.2.3.</vt:lpstr>
      <vt:lpstr>G.4.2.4</vt:lpstr>
      <vt:lpstr>G.4.2.5.</vt:lpstr>
      <vt:lpstr>G.4.3.1.</vt:lpstr>
      <vt:lpstr>G.4.3.2.</vt:lpstr>
      <vt:lpstr>G.4.3.3_4</vt:lpstr>
      <vt:lpstr>G.4.3.5a.</vt:lpstr>
      <vt:lpstr>G.4.3.5b.</vt:lpstr>
      <vt:lpstr>G.4.3.6.</vt:lpstr>
      <vt:lpstr>G.4.3.7.</vt:lpstr>
      <vt:lpstr>G.4.3.8.</vt:lpstr>
      <vt:lpstr>Contents!Print_Area</vt:lpstr>
      <vt:lpstr>G.1.1.!Print_Area</vt:lpstr>
      <vt:lpstr>G.1.11!Print_Area</vt:lpstr>
      <vt:lpstr>G.1.12.!Print_Area</vt:lpstr>
      <vt:lpstr>G.1.4.!Print_Area</vt:lpstr>
      <vt:lpstr>G.1.5.!Print_Area</vt:lpstr>
      <vt:lpstr>G.1.8.!Print_Area</vt:lpstr>
      <vt:lpstr>G.1.9.!Print_Area</vt:lpstr>
      <vt:lpstr>G.2.10.!Print_Area</vt:lpstr>
      <vt:lpstr>G.2.2.!Print_Area</vt:lpstr>
      <vt:lpstr>G.2.3.!Print_Area</vt:lpstr>
      <vt:lpstr>G.2.8.!Print_Area</vt:lpstr>
      <vt:lpstr>G.3.1.!Print_Area</vt:lpstr>
      <vt:lpstr>G.3.2.!Print_Area</vt:lpstr>
      <vt:lpstr>G.3.3.!Print_Area</vt:lpstr>
      <vt:lpstr>G.3.4.!Print_Area</vt:lpstr>
      <vt:lpstr>G.4.2.1.!Print_Area</vt:lpstr>
      <vt:lpstr>G.4.2.2.!Print_Area</vt:lpstr>
      <vt:lpstr>G.4.2.3.!Print_Area</vt:lpstr>
      <vt:lpstr>G.4.2.4!Print_Area</vt:lpstr>
      <vt:lpstr>G.4.3.3_4!Print_Area</vt:lpstr>
      <vt:lpstr>G.4.3.5a.!Print_Area</vt:lpstr>
      <vt:lpstr>G.4.3.5b.!Print_Area</vt:lpstr>
      <vt:lpstr>Contents!Print_Titles</vt:lpstr>
      <vt:lpstr>G.1.12.!Print_Titles</vt:lpstr>
      <vt:lpstr>G.1.17.!Print_Titles</vt:lpstr>
      <vt:lpstr>G.1.18.!Print_Titles</vt:lpstr>
      <vt:lpstr>G.1.8.!Print_Titles</vt:lpstr>
      <vt:lpstr>G.1.9.!Print_Titles</vt:lpstr>
      <vt:lpstr>G.2.1.!Print_Titles</vt:lpstr>
      <vt:lpstr>G.2.4.!Print_Titles</vt:lpstr>
      <vt:lpstr>G.2.5.!Print_Titles</vt:lpstr>
      <vt:lpstr>G.2.7.!Print_Titles</vt:lpstr>
      <vt:lpstr>G.2.8.!Print_Titles</vt:lpstr>
      <vt:lpstr>G.4.2.1.!Print_Titles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MOF</cp:lastModifiedBy>
  <cp:lastPrinted>2020-01-13T07:39:14Z</cp:lastPrinted>
  <dcterms:created xsi:type="dcterms:W3CDTF">2012-09-19T14:47:01Z</dcterms:created>
  <dcterms:modified xsi:type="dcterms:W3CDTF">2020-05-08T07:03:29Z</dcterms:modified>
</cp:coreProperties>
</file>